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500" windowWidth="32767" windowHeight="28300" activeTab="0"/>
  </bookViews>
  <sheets>
    <sheet name="SIX Port Counts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<sst xmlns="http://schemas.openxmlformats.org/spreadsheetml/2006/main" count="77" uniqueCount="77">
  <si>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Date</t>
  </si>
  <si>
    <t>ColoCenters</t>
  </si>
  <si>
    <t>Equinix</t>
  </si>
  <si>
    <t>Layer42</t>
  </si>
  <si>
    <t>NSIX</t>
  </si>
  <si>
    <t>NWWA</t>
  </si>
  <si>
    <t>Ygnition</t>
  </si>
  <si>
    <t>Cipherkey</t>
  </si>
  <si>
    <t>Sabey</t>
  </si>
  <si>
    <t>InstaVPS</t>
  </si>
  <si>
    <t>XM-DCIP</t>
  </si>
  <si>
    <t>Westin Cisco 5020 10G</t>
  </si>
  <si>
    <t>Westin Cisco 6509 10G</t>
  </si>
  <si>
    <t>KOMO Extreme X670 10G</t>
  </si>
  <si>
    <t>KOMO Extreme X670 10G ISL</t>
  </si>
  <si>
    <t>Westin Cisco 5020 10G ISL</t>
  </si>
  <si>
    <t>Westin Cisco 6509 10G ISL</t>
  </si>
  <si>
    <t>Westin Huawei 12808 40G ISL</t>
  </si>
  <si>
    <t>Sabey Cisco 3524 10G ISL</t>
  </si>
  <si>
    <t>Sabey Cisco 3524 10G</t>
  </si>
  <si>
    <t>Wowrack</t>
  </si>
  <si>
    <t>Total Active Member Ports</t>
  </si>
  <si>
    <t>Active Extension Member Ports</t>
  </si>
  <si>
    <t>Active 10G Core Member Ports</t>
  </si>
  <si>
    <t>Green House Data 18</t>
  </si>
  <si>
    <t>Green House Data 19</t>
  </si>
  <si>
    <t>Active 100G Core Member Ports</t>
  </si>
  <si>
    <t>KOMO Extreme X670 1G</t>
  </si>
  <si>
    <t>Westin Cisco 6509 1G</t>
  </si>
  <si>
    <t>Westin Cisco 6509 1G ISL</t>
  </si>
  <si>
    <t>Active 1G Core Member Ports</t>
  </si>
  <si>
    <t>Colocation Northwest</t>
  </si>
  <si>
    <t>Westin Cisco 6509 100M</t>
  </si>
  <si>
    <t>Wave Division Holdings</t>
  </si>
  <si>
    <t>Westin Arista 7050SX-128 1G</t>
  </si>
  <si>
    <t>Westin Arista 7050SX-128 10G ISL</t>
  </si>
  <si>
    <t>Altopia</t>
  </si>
  <si>
    <t>Westin Arista 7050SX-128 1G ISL</t>
  </si>
  <si>
    <t>Westin Arista 7508 100G</t>
  </si>
  <si>
    <t>Westin Arista 7508 10G</t>
  </si>
  <si>
    <t>Westin Arista 7508 1G</t>
  </si>
  <si>
    <t>Westin Arista 7512 100G</t>
  </si>
  <si>
    <t>Westin Arista 7512 10G</t>
  </si>
  <si>
    <t>Westin Arista 7512 1G</t>
  </si>
  <si>
    <t>Westin Arista 7508 100G ISL</t>
  </si>
  <si>
    <t>Westin Arista 7508 40G ISL</t>
  </si>
  <si>
    <t>Westin Arista 7508 10G ISL</t>
  </si>
  <si>
    <t>Westin Arista 7512 100G ISL</t>
  </si>
  <si>
    <t>Minnesota VoIP</t>
  </si>
  <si>
    <t>Westin Arista 7512 10G ISL</t>
  </si>
  <si>
    <t>Westin Arista 7512 1G ISL</t>
  </si>
  <si>
    <t>KOMO Arista 7280SR-48C6 10G</t>
  </si>
  <si>
    <t>KOMO Arista 7280SR-48C6 100G ISL</t>
  </si>
  <si>
    <t>Active Core Member Capacity (Gbps)</t>
  </si>
  <si>
    <t>KOMO Arista 7280SR-48C6 100G</t>
  </si>
  <si>
    <t>Sabey Arista 7280SR-48C6 100G</t>
  </si>
  <si>
    <t>Sabey Arista 7280SR-48C6 10G</t>
  </si>
  <si>
    <t>Sabey Arista 7280SR-48C6 100G ISL</t>
  </si>
  <si>
    <t>IX Reach</t>
  </si>
  <si>
    <t>Archeo Futurus</t>
  </si>
  <si>
    <t>LocalTel Communications</t>
  </si>
  <si>
    <t>Active 100M Core Member Ports</t>
  </si>
  <si>
    <t>Westin Arista 7512 40G</t>
  </si>
  <si>
    <t>Active 40G Core Member Ports</t>
  </si>
  <si>
    <t>Ptera</t>
  </si>
  <si>
    <t>KOMO Arista 7504 400G</t>
  </si>
  <si>
    <t>KOMO Arista 7504 100G</t>
  </si>
  <si>
    <t>KOMO Arista 7504 10G</t>
  </si>
  <si>
    <t>Westin Arista 7808 400G</t>
  </si>
  <si>
    <t>Westin Arista 7808 400G ISL</t>
  </si>
  <si>
    <t>KOMO Arista 7504 400G ISL</t>
  </si>
  <si>
    <t>Westin Arista 7808 100G ISL</t>
  </si>
  <si>
    <t>Active 400G Core Member Ports</t>
  </si>
  <si>
    <t>NOCIX</t>
  </si>
  <si>
    <t>Wholesail Networks Ziply</t>
  </si>
  <si>
    <t>Reliable Internet</t>
  </si>
  <si>
    <t>KOMO Arista 7504 1G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</si>
</sst>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1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SIX Edge Port Counts</a:t>
            </a:r>
          </a:p>
        </c:rich>
      </c:tx>
      <c:layout>
        <c:manualLayout>
          <c:xMode val="factor"/>
          <c:yMode val="factor"/>
          <c:x val="-0.008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95"/>
          <c:w val="0.983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'SIX Port Counts'!$BQ$1</c:f>
              <c:strCache>
                <c:ptCount val="1"/>
                <c:pt idx="0">
                  <c:v>Active 400G Core Member Ports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'SIX Port Counts'!$A$2:$A$51</c:f>
              <c:strCache/>
            </c:strRef>
          </c:cat>
          <c:val>
            <c:numRef>
              <c:f>'SIX Port Counts'!$BQ$2:$BQ$51</c:f>
              <c:numCache/>
            </c:numRef>
          </c:val>
          <c:smooth val="0"/>
        </c:ser>
        <c:ser>
          <c:idx val="1"/>
          <c:order val="1"/>
          <c:tx>
            <c:strRef>
              <c:f>'SIX Port Counts'!$BR$1</c:f>
              <c:strCache>
                <c:ptCount val="1"/>
                <c:pt idx="0">
                  <c:v>Active 100G Core Member Ports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'SIX Port Counts'!$A$2:$A$51</c:f>
              <c:strCache/>
            </c:strRef>
          </c:cat>
          <c:val>
            <c:numRef>
              <c:f>'SIX Port Counts'!$BR$2:$BR$51</c:f>
              <c:numCache/>
            </c:numRef>
          </c:val>
          <c:smooth val="0"/>
        </c:ser>
        <c:ser>
          <c:idx val="2"/>
          <c:order val="2"/>
          <c:tx>
            <c:strRef>
              <c:f>'SIX Port Counts'!$BS$1</c:f>
              <c:strCache>
                <c:ptCount val="1"/>
                <c:pt idx="0">
                  <c:v>Active 40G Core Member Ports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'SIX Port Counts'!$A$2:$A$51</c:f>
              <c:strCache/>
            </c:strRef>
          </c:cat>
          <c:val>
            <c:numRef>
              <c:f>'SIX Port Counts'!$BS$2:$BS$51</c:f>
              <c:numCache/>
            </c:numRef>
          </c:val>
          <c:smooth val="0"/>
        </c:ser>
        <c:ser>
          <c:idx val="3"/>
          <c:order val="3"/>
          <c:tx>
            <c:strRef>
              <c:f>'SIX Port Counts'!$BT$1</c:f>
              <c:strCache>
                <c:ptCount val="1"/>
                <c:pt idx="0">
                  <c:v>Active 10G Core Member Ports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'SIX Port Counts'!$A$2:$A$51</c:f>
              <c:strCache/>
            </c:strRef>
          </c:cat>
          <c:val>
            <c:numRef>
              <c:f>'SIX Port Counts'!$BT$2:$BT$51</c:f>
              <c:numCache/>
            </c:numRef>
          </c:val>
          <c:smooth val="0"/>
        </c:ser>
        <c:ser>
          <c:idx val="4"/>
          <c:order val="4"/>
          <c:tx>
            <c:strRef>
              <c:f>'SIX Port Counts'!$BU$1</c:f>
              <c:strCache>
                <c:ptCount val="1"/>
                <c:pt idx="0">
                  <c:v>Active 1G Core Member Ports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'SIX Port Counts'!$A$2:$A$51</c:f>
              <c:strCache/>
            </c:strRef>
          </c:cat>
          <c:val>
            <c:numRef>
              <c:f>'SIX Port Counts'!$BU$2:$BU$51</c:f>
              <c:numCache/>
            </c:numRef>
          </c:val>
          <c:smooth val="0"/>
        </c:ser>
        <c:ser>
          <c:idx val="5"/>
          <c:order val="5"/>
          <c:tx>
            <c:strRef>
              <c:f>'SIX Port Counts'!$BV$1</c:f>
              <c:strCache>
                <c:ptCount val="1"/>
                <c:pt idx="0">
                  <c:v>Active 100M Core Member Ports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'SIX Port Counts'!$A$2:$A$51</c:f>
              <c:strCache/>
            </c:strRef>
          </c:cat>
          <c:val>
            <c:numRef>
              <c:f>'SIX Port Counts'!$BV$2:$BV$51</c:f>
              <c:numCache/>
            </c:numRef>
          </c:val>
          <c:smooth val="0"/>
        </c:ser>
        <c:ser>
          <c:idx val="6"/>
          <c:order val="6"/>
          <c:tx>
            <c:strRef>
              <c:f>'SIX Port Counts'!$BW$1</c:f>
              <c:strCache>
                <c:ptCount val="1"/>
                <c:pt idx="0">
                  <c:v>Active Extension Member Ports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'SIX Port Counts'!$A$2:$A$51</c:f>
              <c:strCache/>
            </c:strRef>
          </c:cat>
          <c:val>
            <c:numRef>
              <c:f>'SIX Port Counts'!$BW$2:$BW$51</c:f>
              <c:numCache/>
            </c:numRef>
          </c:val>
          <c:smooth val="0"/>
        </c:ser>
        <c:marker val="1"/>
        <c:axId val="53160837"/>
        <c:axId val="8685486"/>
      </c:lineChart>
      <c:dateAx>
        <c:axId val="531608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8685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60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05025"/>
          <c:w val="0.812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54</xdr:row>
      <xdr:rowOff>66675</xdr:rowOff>
    </xdr:from>
    <xdr:to>
      <xdr:col>66</xdr:col>
      <xdr:colOff>142875</xdr:colOff>
      <xdr:row>103</xdr:row>
      <xdr:rowOff>133350</xdr:rowOff>
    </xdr:to>
    <xdr:graphicFrame>
      <xdr:nvGraphicFramePr>
        <xdr:cNvPr id="1" name="Chart 11"/>
        <xdr:cNvGraphicFramePr/>
      </xdr:nvGraphicFramePr>
      <xdr:xfrm>
        <a:off x="1123950" y="11068050"/>
        <a:ext cx="141351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3" sqref="A53"/>
    </sheetView>
  </sheetViews>
  <sheetFormatPr defaultColWidth="8.8515625" defaultRowHeight="12.75"/>
  <cols>
    <col min="1" max="1" width="10.140625" style="2" bestFit="1" customWidth="1"/>
    <col min="2" max="4" width="3.28125" style="1" bestFit="1" customWidth="1"/>
    <col min="5" max="5" width="3.28125" style="1" customWidth="1"/>
    <col min="6" max="12" width="3.28125" style="1" bestFit="1" customWidth="1"/>
    <col min="13" max="13" width="3.28125" style="1" customWidth="1"/>
    <col min="14" max="14" width="3.28125" style="1" bestFit="1" customWidth="1"/>
    <col min="15" max="15" width="4.00390625" style="1" bestFit="1" customWidth="1"/>
    <col min="16" max="16" width="3.28125" style="1" bestFit="1" customWidth="1"/>
    <col min="17" max="17" width="4.140625" style="1" bestFit="1" customWidth="1"/>
    <col min="18" max="18" width="3.28125" style="1" bestFit="1" customWidth="1"/>
    <col min="19" max="19" width="4.00390625" style="1" bestFit="1" customWidth="1"/>
    <col min="20" max="23" width="3.28125" style="1" bestFit="1" customWidth="1"/>
    <col min="24" max="24" width="4.00390625" style="1" bestFit="1" customWidth="1"/>
    <col min="25" max="34" width="3.28125" style="1" bestFit="1" customWidth="1"/>
    <col min="35" max="35" width="3.28125" style="1" customWidth="1"/>
    <col min="36" max="41" width="3.28125" style="1" bestFit="1" customWidth="1"/>
    <col min="42" max="42" width="3.28125" style="1" customWidth="1"/>
    <col min="43" max="45" width="3.28125" style="1" bestFit="1" customWidth="1"/>
    <col min="46" max="46" width="3.28125" style="1" customWidth="1"/>
    <col min="47" max="49" width="3.28125" style="1" bestFit="1" customWidth="1"/>
    <col min="50" max="50" width="3.28125" style="1" customWidth="1"/>
    <col min="51" max="54" width="3.28125" style="1" bestFit="1" customWidth="1"/>
    <col min="55" max="56" width="3.28125" style="1" customWidth="1"/>
    <col min="57" max="68" width="3.28125" style="1" bestFit="1" customWidth="1"/>
    <col min="69" max="70" width="4.00390625" style="1" bestFit="1" customWidth="1"/>
    <col min="71" max="71" width="3.28125" style="1" bestFit="1" customWidth="1"/>
    <col min="72" max="73" width="4.00390625" style="1" bestFit="1" customWidth="1"/>
    <col min="74" max="75" width="3.28125" style="1" bestFit="1" customWidth="1"/>
    <col min="76" max="76" width="4.00390625" style="1" bestFit="1" customWidth="1"/>
    <col min="77" max="77" width="6.00390625" style="1" bestFit="1" customWidth="1"/>
  </cols>
  <sheetData>
    <row r="1" spans="1:77" s="4" customFormat="1" ht="190.5">
      <c r="A1" s="5" t="s">
        <v>0</v>
      </c>
      <c r="B1" s="3" t="s">
        <v>65</v>
      </c>
      <c r="C1" s="3" t="s">
        <v>66</v>
      </c>
      <c r="D1" s="3" t="s">
        <v>67</v>
      </c>
      <c r="E1" s="3" t="s">
        <v>76</v>
      </c>
      <c r="F1" s="3" t="s">
        <v>54</v>
      </c>
      <c r="G1" s="3" t="s">
        <v>51</v>
      </c>
      <c r="H1" s="3" t="s">
        <v>13</v>
      </c>
      <c r="I1" s="3" t="s">
        <v>27</v>
      </c>
      <c r="J1" s="3" t="s">
        <v>55</v>
      </c>
      <c r="K1" s="3" t="s">
        <v>56</v>
      </c>
      <c r="L1" s="3" t="s">
        <v>19</v>
      </c>
      <c r="M1" s="3" t="s">
        <v>68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62</v>
      </c>
      <c r="S1" s="3" t="s">
        <v>42</v>
      </c>
      <c r="T1" s="3" t="s">
        <v>43</v>
      </c>
      <c r="U1" s="3" t="s">
        <v>34</v>
      </c>
      <c r="V1" s="3" t="s">
        <v>11</v>
      </c>
      <c r="W1" s="3" t="s">
        <v>12</v>
      </c>
      <c r="X1" s="3" t="s">
        <v>28</v>
      </c>
      <c r="Y1" s="3" t="s">
        <v>32</v>
      </c>
      <c r="Z1" s="3" t="s">
        <v>36</v>
      </c>
      <c r="AA1" s="3" t="s">
        <v>59</v>
      </c>
      <c r="AB1" s="3" t="s">
        <v>7</v>
      </c>
      <c r="AC1" s="3" t="s">
        <v>31</v>
      </c>
      <c r="AD1" s="3" t="s">
        <v>1</v>
      </c>
      <c r="AE1" s="3" t="s">
        <v>2</v>
      </c>
      <c r="AF1" s="3" t="s">
        <v>24</v>
      </c>
      <c r="AG1" s="3" t="s">
        <v>25</v>
      </c>
      <c r="AH1" s="3" t="s">
        <v>9</v>
      </c>
      <c r="AI1" s="3" t="s">
        <v>58</v>
      </c>
      <c r="AJ1" s="3" t="s">
        <v>3</v>
      </c>
      <c r="AK1" s="3" t="s">
        <v>60</v>
      </c>
      <c r="AL1" s="3" t="s">
        <v>48</v>
      </c>
      <c r="AM1" s="3" t="s">
        <v>73</v>
      </c>
      <c r="AN1" s="3" t="s">
        <v>4</v>
      </c>
      <c r="AO1" s="3" t="s">
        <v>5</v>
      </c>
      <c r="AP1" s="3" t="s">
        <v>64</v>
      </c>
      <c r="AQ1" s="3" t="s">
        <v>75</v>
      </c>
      <c r="AR1" s="3" t="s">
        <v>8</v>
      </c>
      <c r="AS1" s="3" t="s">
        <v>33</v>
      </c>
      <c r="AT1" s="3" t="s">
        <v>74</v>
      </c>
      <c r="AU1" s="3" t="s">
        <v>20</v>
      </c>
      <c r="AV1" s="3" t="s">
        <v>10</v>
      </c>
      <c r="AW1" s="3" t="s">
        <v>6</v>
      </c>
      <c r="AX1" s="3" t="s">
        <v>70</v>
      </c>
      <c r="AY1" s="3" t="s">
        <v>52</v>
      </c>
      <c r="AZ1" s="3" t="s">
        <v>14</v>
      </c>
      <c r="BA1" s="3" t="s">
        <v>57</v>
      </c>
      <c r="BB1" s="3" t="s">
        <v>18</v>
      </c>
      <c r="BC1" s="3" t="s">
        <v>69</v>
      </c>
      <c r="BD1" s="3" t="s">
        <v>71</v>
      </c>
      <c r="BE1" s="3" t="s">
        <v>44</v>
      </c>
      <c r="BF1" s="3" t="s">
        <v>45</v>
      </c>
      <c r="BG1" s="3" t="s">
        <v>46</v>
      </c>
      <c r="BH1" s="3" t="s">
        <v>47</v>
      </c>
      <c r="BI1" s="3" t="s">
        <v>49</v>
      </c>
      <c r="BJ1" s="3" t="s">
        <v>50</v>
      </c>
      <c r="BK1" s="3" t="s">
        <v>35</v>
      </c>
      <c r="BL1" s="3" t="s">
        <v>37</v>
      </c>
      <c r="BM1" s="3" t="s">
        <v>15</v>
      </c>
      <c r="BN1" s="3" t="s">
        <v>16</v>
      </c>
      <c r="BO1" s="3" t="s">
        <v>29</v>
      </c>
      <c r="BP1" s="3" t="s">
        <v>17</v>
      </c>
      <c r="BQ1" s="3" t="s">
        <v>72</v>
      </c>
      <c r="BR1" s="3" t="s">
        <v>26</v>
      </c>
      <c r="BS1" s="3" t="s">
        <v>63</v>
      </c>
      <c r="BT1" s="3" t="s">
        <v>23</v>
      </c>
      <c r="BU1" s="3" t="s">
        <v>30</v>
      </c>
      <c r="BV1" s="3" t="s">
        <v>61</v>
      </c>
      <c r="BW1" s="3" t="s">
        <v>22</v>
      </c>
      <c r="BX1" s="3" t="s">
        <v>21</v>
      </c>
      <c r="BY1" s="3" t="s">
        <v>53</v>
      </c>
    </row>
    <row r="2" spans="1:77" ht="12.75">
      <c r="A2" s="2">
        <v>39325</v>
      </c>
      <c r="W2" s="1">
        <v>5</v>
      </c>
      <c r="X2" s="1">
        <v>48</v>
      </c>
      <c r="Y2" s="1">
        <v>12</v>
      </c>
      <c r="AB2" s="1">
        <v>5</v>
      </c>
      <c r="AC2" s="1">
        <v>4</v>
      </c>
      <c r="AD2" s="1">
        <v>5</v>
      </c>
      <c r="AE2" s="1">
        <v>8</v>
      </c>
      <c r="AF2" s="1">
        <v>10</v>
      </c>
      <c r="AG2" s="1">
        <v>2</v>
      </c>
      <c r="AJ2" s="1">
        <v>2</v>
      </c>
      <c r="AN2" s="1">
        <v>1</v>
      </c>
      <c r="BN2" s="1">
        <v>1</v>
      </c>
      <c r="BO2" s="1">
        <v>7</v>
      </c>
      <c r="BT2" s="1">
        <f>D2+G2+H2+K2+L2+O2+S2+V2+W2</f>
        <v>5</v>
      </c>
      <c r="BU2" s="1">
        <f aca="true" t="shared" si="0" ref="BU2:BU48">E2+I2+P2+T2+U2+X2</f>
        <v>48</v>
      </c>
      <c r="BV2" s="1">
        <f>Y2</f>
        <v>12</v>
      </c>
      <c r="BW2" s="1">
        <f>SUM(Z2:AW2)</f>
        <v>37</v>
      </c>
      <c r="BX2" s="1">
        <f>SUM(BQ2:BW2)</f>
        <v>102</v>
      </c>
      <c r="BY2" s="1">
        <f>BQ2*400+BR2*100+BS2*40+BT2*10+BU2</f>
        <v>98</v>
      </c>
    </row>
    <row r="3" spans="1:77" ht="12.75">
      <c r="A3" s="2">
        <v>39447</v>
      </c>
      <c r="W3" s="1">
        <v>5</v>
      </c>
      <c r="X3" s="1">
        <v>57</v>
      </c>
      <c r="Y3" s="1">
        <v>7</v>
      </c>
      <c r="AB3" s="1">
        <v>5</v>
      </c>
      <c r="AC3" s="1">
        <v>4</v>
      </c>
      <c r="AD3" s="1">
        <v>6</v>
      </c>
      <c r="AE3" s="1">
        <v>8</v>
      </c>
      <c r="AF3" s="1">
        <v>8</v>
      </c>
      <c r="AG3" s="1">
        <v>4</v>
      </c>
      <c r="AJ3" s="1">
        <v>2</v>
      </c>
      <c r="AN3" s="1">
        <v>3</v>
      </c>
      <c r="BN3" s="1">
        <v>1</v>
      </c>
      <c r="BO3" s="1">
        <v>7</v>
      </c>
      <c r="BT3" s="1">
        <f aca="true" t="shared" si="1" ref="BT3:BT46">D3+G3+H3+K3+L3+O3+S3+V3+W3</f>
        <v>5</v>
      </c>
      <c r="BU3" s="1">
        <f t="shared" si="0"/>
        <v>57</v>
      </c>
      <c r="BV3" s="1">
        <f>Y3</f>
        <v>7</v>
      </c>
      <c r="BW3" s="1">
        <f aca="true" t="shared" si="2" ref="BW3:BW32">SUM(Z3:AW3)</f>
        <v>40</v>
      </c>
      <c r="BX3" s="1">
        <f aca="true" t="shared" si="3" ref="BX3:BX46">SUM(BQ3:BW3)</f>
        <v>109</v>
      </c>
      <c r="BY3" s="1">
        <f aca="true" t="shared" si="4" ref="BY3:BY46">BQ3*400+BR3*100+BS3*40+BT3*10+BU3</f>
        <v>107</v>
      </c>
    </row>
    <row r="4" spans="1:77" ht="12.75">
      <c r="A4" s="2">
        <v>39568</v>
      </c>
      <c r="W4" s="1">
        <v>6</v>
      </c>
      <c r="X4" s="1">
        <v>64</v>
      </c>
      <c r="Y4" s="1">
        <v>4</v>
      </c>
      <c r="AB4" s="1">
        <v>5</v>
      </c>
      <c r="AC4" s="1">
        <v>5</v>
      </c>
      <c r="AD4" s="1">
        <v>9</v>
      </c>
      <c r="AE4" s="1">
        <v>9</v>
      </c>
      <c r="AF4" s="1">
        <v>8</v>
      </c>
      <c r="AG4" s="1">
        <v>4</v>
      </c>
      <c r="AJ4" s="1">
        <v>2</v>
      </c>
      <c r="AN4" s="1">
        <v>3</v>
      </c>
      <c r="BN4" s="1">
        <v>1</v>
      </c>
      <c r="BO4" s="1">
        <v>7</v>
      </c>
      <c r="BT4" s="1">
        <f t="shared" si="1"/>
        <v>6</v>
      </c>
      <c r="BU4" s="1">
        <f t="shared" si="0"/>
        <v>64</v>
      </c>
      <c r="BV4" s="1">
        <f>Y4</f>
        <v>4</v>
      </c>
      <c r="BW4" s="1">
        <f t="shared" si="2"/>
        <v>45</v>
      </c>
      <c r="BX4" s="1">
        <f t="shared" si="3"/>
        <v>119</v>
      </c>
      <c r="BY4" s="1">
        <f t="shared" si="4"/>
        <v>124</v>
      </c>
    </row>
    <row r="5" spans="1:77" ht="12.75">
      <c r="A5" s="2">
        <v>39691</v>
      </c>
      <c r="W5" s="1">
        <v>7</v>
      </c>
      <c r="X5" s="1">
        <v>71</v>
      </c>
      <c r="Y5" s="1">
        <v>2</v>
      </c>
      <c r="AB5" s="1">
        <v>5</v>
      </c>
      <c r="AC5" s="1">
        <v>5</v>
      </c>
      <c r="AD5" s="1">
        <v>9</v>
      </c>
      <c r="AE5" s="1">
        <v>9</v>
      </c>
      <c r="AF5" s="1">
        <v>8</v>
      </c>
      <c r="AG5" s="1">
        <v>3</v>
      </c>
      <c r="AJ5" s="1">
        <v>2</v>
      </c>
      <c r="AN5" s="1">
        <v>4</v>
      </c>
      <c r="BN5" s="1">
        <v>1</v>
      </c>
      <c r="BO5" s="1">
        <v>7</v>
      </c>
      <c r="BT5" s="1">
        <f t="shared" si="1"/>
        <v>7</v>
      </c>
      <c r="BU5" s="1">
        <f t="shared" si="0"/>
        <v>71</v>
      </c>
      <c r="BV5" s="1">
        <f>Y5</f>
        <v>2</v>
      </c>
      <c r="BW5" s="1">
        <f t="shared" si="2"/>
        <v>45</v>
      </c>
      <c r="BX5" s="1">
        <f t="shared" si="3"/>
        <v>125</v>
      </c>
      <c r="BY5" s="1">
        <f t="shared" si="4"/>
        <v>141</v>
      </c>
    </row>
    <row r="6" spans="1:77" ht="12.75">
      <c r="A6" s="2">
        <v>39813</v>
      </c>
      <c r="W6" s="1">
        <v>10</v>
      </c>
      <c r="X6" s="1">
        <v>76</v>
      </c>
      <c r="AB6" s="1">
        <v>5</v>
      </c>
      <c r="AC6" s="1">
        <v>5</v>
      </c>
      <c r="AD6" s="1">
        <v>10</v>
      </c>
      <c r="AE6" s="1">
        <v>9</v>
      </c>
      <c r="AF6" s="1">
        <v>6</v>
      </c>
      <c r="AG6" s="1">
        <v>4</v>
      </c>
      <c r="AJ6" s="1">
        <v>2</v>
      </c>
      <c r="AN6" s="1">
        <v>4</v>
      </c>
      <c r="BN6" s="1">
        <v>1</v>
      </c>
      <c r="BO6" s="1">
        <v>8</v>
      </c>
      <c r="BT6" s="1">
        <f t="shared" si="1"/>
        <v>10</v>
      </c>
      <c r="BU6" s="1">
        <f t="shared" si="0"/>
        <v>76</v>
      </c>
      <c r="BW6" s="1">
        <f t="shared" si="2"/>
        <v>45</v>
      </c>
      <c r="BX6" s="1">
        <f t="shared" si="3"/>
        <v>131</v>
      </c>
      <c r="BY6" s="1">
        <f t="shared" si="4"/>
        <v>176</v>
      </c>
    </row>
    <row r="7" spans="1:77" ht="12.75">
      <c r="A7" s="2">
        <v>39933</v>
      </c>
      <c r="W7" s="1">
        <v>14</v>
      </c>
      <c r="X7" s="1">
        <f>37+42+5</f>
        <v>84</v>
      </c>
      <c r="AB7" s="1">
        <v>5</v>
      </c>
      <c r="AC7" s="1">
        <v>6</v>
      </c>
      <c r="AD7" s="1">
        <v>8</v>
      </c>
      <c r="AE7" s="1">
        <v>10</v>
      </c>
      <c r="AF7" s="1">
        <v>4</v>
      </c>
      <c r="AG7" s="1">
        <v>4</v>
      </c>
      <c r="AJ7" s="1">
        <v>3</v>
      </c>
      <c r="AN7" s="1">
        <v>4</v>
      </c>
      <c r="BN7" s="1">
        <v>1</v>
      </c>
      <c r="BO7" s="1">
        <v>10</v>
      </c>
      <c r="BT7" s="1">
        <f t="shared" si="1"/>
        <v>14</v>
      </c>
      <c r="BU7" s="1">
        <f t="shared" si="0"/>
        <v>84</v>
      </c>
      <c r="BW7" s="1">
        <f t="shared" si="2"/>
        <v>44</v>
      </c>
      <c r="BX7" s="1">
        <f t="shared" si="3"/>
        <v>142</v>
      </c>
      <c r="BY7" s="1">
        <f t="shared" si="4"/>
        <v>224</v>
      </c>
    </row>
    <row r="8" spans="1:77" ht="12.75">
      <c r="A8" s="2">
        <v>40056</v>
      </c>
      <c r="V8" s="1">
        <f>16+3</f>
        <v>19</v>
      </c>
      <c r="X8" s="1">
        <f>33+44+10</f>
        <v>87</v>
      </c>
      <c r="AB8" s="1">
        <v>7</v>
      </c>
      <c r="AC8" s="1">
        <v>6</v>
      </c>
      <c r="AD8" s="1">
        <v>9</v>
      </c>
      <c r="AE8" s="1">
        <v>9</v>
      </c>
      <c r="AF8" s="1">
        <v>4</v>
      </c>
      <c r="AG8" s="1">
        <v>3</v>
      </c>
      <c r="AJ8" s="1">
        <v>4</v>
      </c>
      <c r="AN8" s="1">
        <v>2</v>
      </c>
      <c r="AO8" s="1">
        <v>1</v>
      </c>
      <c r="BM8" s="1">
        <v>8</v>
      </c>
      <c r="BN8" s="1">
        <v>9</v>
      </c>
      <c r="BO8" s="1">
        <v>10</v>
      </c>
      <c r="BT8" s="1">
        <f t="shared" si="1"/>
        <v>19</v>
      </c>
      <c r="BU8" s="1">
        <f t="shared" si="0"/>
        <v>87</v>
      </c>
      <c r="BW8" s="1">
        <f t="shared" si="2"/>
        <v>45</v>
      </c>
      <c r="BX8" s="1">
        <f t="shared" si="3"/>
        <v>151</v>
      </c>
      <c r="BY8" s="1">
        <f t="shared" si="4"/>
        <v>277</v>
      </c>
    </row>
    <row r="9" spans="1:77" ht="12.75">
      <c r="A9" s="2">
        <v>40178</v>
      </c>
      <c r="V9" s="1">
        <f>22+3</f>
        <v>25</v>
      </c>
      <c r="X9" s="1">
        <f>35+43+16</f>
        <v>94</v>
      </c>
      <c r="AB9" s="1">
        <v>6</v>
      </c>
      <c r="AC9" s="1">
        <v>5</v>
      </c>
      <c r="AD9" s="1">
        <v>8</v>
      </c>
      <c r="AE9" s="1">
        <v>8</v>
      </c>
      <c r="AF9" s="1">
        <v>4</v>
      </c>
      <c r="AG9" s="1">
        <v>3</v>
      </c>
      <c r="AJ9" s="1">
        <v>4</v>
      </c>
      <c r="AN9" s="1">
        <v>2</v>
      </c>
      <c r="AO9" s="1">
        <v>1</v>
      </c>
      <c r="BM9" s="1">
        <v>8</v>
      </c>
      <c r="BN9" s="1">
        <v>9</v>
      </c>
      <c r="BO9" s="1">
        <v>10</v>
      </c>
      <c r="BT9" s="1">
        <f t="shared" si="1"/>
        <v>25</v>
      </c>
      <c r="BU9" s="1">
        <f t="shared" si="0"/>
        <v>94</v>
      </c>
      <c r="BW9" s="1">
        <f t="shared" si="2"/>
        <v>41</v>
      </c>
      <c r="BX9" s="1">
        <f t="shared" si="3"/>
        <v>160</v>
      </c>
      <c r="BY9" s="1">
        <f t="shared" si="4"/>
        <v>344</v>
      </c>
    </row>
    <row r="10" spans="1:77" ht="12.75">
      <c r="A10" s="2">
        <v>40298</v>
      </c>
      <c r="V10" s="1">
        <f>22+2+3</f>
        <v>27</v>
      </c>
      <c r="X10" s="1">
        <f>35+40+27</f>
        <v>102</v>
      </c>
      <c r="AB10" s="1">
        <v>6</v>
      </c>
      <c r="AC10" s="1">
        <v>5</v>
      </c>
      <c r="AD10" s="1">
        <v>8</v>
      </c>
      <c r="AE10" s="1">
        <v>8</v>
      </c>
      <c r="AF10" s="1">
        <v>4</v>
      </c>
      <c r="AG10" s="1">
        <v>3</v>
      </c>
      <c r="AJ10" s="1">
        <v>4</v>
      </c>
      <c r="AN10" s="1">
        <v>2</v>
      </c>
      <c r="AO10" s="1">
        <v>1</v>
      </c>
      <c r="BM10" s="1">
        <v>8</v>
      </c>
      <c r="BN10" s="1">
        <v>9</v>
      </c>
      <c r="BO10" s="1">
        <v>10</v>
      </c>
      <c r="BT10" s="1">
        <f t="shared" si="1"/>
        <v>27</v>
      </c>
      <c r="BU10" s="1">
        <f t="shared" si="0"/>
        <v>102</v>
      </c>
      <c r="BW10" s="1">
        <f t="shared" si="2"/>
        <v>41</v>
      </c>
      <c r="BX10" s="1">
        <f t="shared" si="3"/>
        <v>170</v>
      </c>
      <c r="BY10" s="1">
        <f t="shared" si="4"/>
        <v>372</v>
      </c>
    </row>
    <row r="11" spans="1:77" ht="12.75">
      <c r="A11" s="2">
        <v>40421</v>
      </c>
      <c r="V11" s="1">
        <f>25+2+4</f>
        <v>31</v>
      </c>
      <c r="X11" s="1">
        <f>34+40+33</f>
        <v>107</v>
      </c>
      <c r="AB11" s="1">
        <v>7</v>
      </c>
      <c r="AC11" s="1">
        <v>5</v>
      </c>
      <c r="AD11" s="1">
        <v>7</v>
      </c>
      <c r="AE11" s="1">
        <v>8</v>
      </c>
      <c r="AF11" s="1">
        <v>4</v>
      </c>
      <c r="AG11" s="1">
        <v>3</v>
      </c>
      <c r="AJ11" s="1">
        <v>5</v>
      </c>
      <c r="AN11" s="1">
        <v>2</v>
      </c>
      <c r="BM11" s="1">
        <v>8</v>
      </c>
      <c r="BN11" s="1">
        <v>9</v>
      </c>
      <c r="BO11" s="1">
        <v>9</v>
      </c>
      <c r="BT11" s="1">
        <f t="shared" si="1"/>
        <v>31</v>
      </c>
      <c r="BU11" s="1">
        <f t="shared" si="0"/>
        <v>107</v>
      </c>
      <c r="BW11" s="1">
        <f t="shared" si="2"/>
        <v>41</v>
      </c>
      <c r="BX11" s="1">
        <f t="shared" si="3"/>
        <v>179</v>
      </c>
      <c r="BY11" s="1">
        <f t="shared" si="4"/>
        <v>417</v>
      </c>
    </row>
    <row r="12" spans="1:77" ht="12.75">
      <c r="A12" s="2">
        <v>40543</v>
      </c>
      <c r="V12" s="1">
        <f>28+6+4</f>
        <v>38</v>
      </c>
      <c r="X12" s="1">
        <f>31+36+37</f>
        <v>104</v>
      </c>
      <c r="AB12" s="1">
        <v>7</v>
      </c>
      <c r="AC12" s="1">
        <v>5</v>
      </c>
      <c r="AD12" s="1">
        <v>7</v>
      </c>
      <c r="AE12" s="1">
        <v>8</v>
      </c>
      <c r="AF12" s="1">
        <v>4</v>
      </c>
      <c r="AG12" s="1">
        <v>3</v>
      </c>
      <c r="AJ12" s="1">
        <v>5</v>
      </c>
      <c r="AN12" s="1">
        <v>2</v>
      </c>
      <c r="BM12" s="1">
        <v>8</v>
      </c>
      <c r="BN12" s="1">
        <v>10</v>
      </c>
      <c r="BO12" s="1">
        <v>8</v>
      </c>
      <c r="BT12" s="1">
        <f t="shared" si="1"/>
        <v>38</v>
      </c>
      <c r="BU12" s="1">
        <f t="shared" si="0"/>
        <v>104</v>
      </c>
      <c r="BW12" s="1">
        <f t="shared" si="2"/>
        <v>41</v>
      </c>
      <c r="BX12" s="1">
        <f t="shared" si="3"/>
        <v>183</v>
      </c>
      <c r="BY12" s="1">
        <f t="shared" si="4"/>
        <v>484</v>
      </c>
    </row>
    <row r="13" spans="1:77" ht="12.75">
      <c r="A13" s="2">
        <v>40663</v>
      </c>
      <c r="V13" s="1">
        <f>33+6+4</f>
        <v>43</v>
      </c>
      <c r="X13" s="1">
        <f>31+32+38</f>
        <v>101</v>
      </c>
      <c r="AB13" s="1">
        <v>7</v>
      </c>
      <c r="AC13" s="1">
        <v>5</v>
      </c>
      <c r="AD13" s="1">
        <v>7</v>
      </c>
      <c r="AE13" s="1">
        <v>8</v>
      </c>
      <c r="AF13" s="1">
        <v>4</v>
      </c>
      <c r="AG13" s="1">
        <v>3</v>
      </c>
      <c r="AJ13" s="1">
        <v>5</v>
      </c>
      <c r="AN13" s="1">
        <v>2</v>
      </c>
      <c r="BM13" s="1">
        <v>8</v>
      </c>
      <c r="BN13" s="1">
        <v>10</v>
      </c>
      <c r="BO13" s="1">
        <v>8</v>
      </c>
      <c r="BT13" s="1">
        <f t="shared" si="1"/>
        <v>43</v>
      </c>
      <c r="BU13" s="1">
        <f t="shared" si="0"/>
        <v>101</v>
      </c>
      <c r="BW13" s="1">
        <f t="shared" si="2"/>
        <v>41</v>
      </c>
      <c r="BX13" s="1">
        <f t="shared" si="3"/>
        <v>185</v>
      </c>
      <c r="BY13" s="1">
        <f t="shared" si="4"/>
        <v>531</v>
      </c>
    </row>
    <row r="14" spans="1:77" ht="12.75">
      <c r="A14" s="2">
        <v>40786</v>
      </c>
      <c r="O14" s="1">
        <v>31</v>
      </c>
      <c r="V14" s="1">
        <v>15</v>
      </c>
      <c r="X14" s="1">
        <v>98</v>
      </c>
      <c r="AB14" s="1">
        <v>7</v>
      </c>
      <c r="AC14" s="1">
        <v>2</v>
      </c>
      <c r="AD14" s="1">
        <v>5</v>
      </c>
      <c r="AE14" s="1">
        <v>7</v>
      </c>
      <c r="AF14" s="1">
        <v>4</v>
      </c>
      <c r="AG14" s="1">
        <v>3</v>
      </c>
      <c r="AJ14" s="1">
        <v>5</v>
      </c>
      <c r="AN14" s="1">
        <v>3</v>
      </c>
      <c r="AW14" s="1">
        <v>2</v>
      </c>
      <c r="BG14" s="1">
        <v>11</v>
      </c>
      <c r="BM14" s="1">
        <v>8</v>
      </c>
      <c r="BN14" s="1">
        <v>16</v>
      </c>
      <c r="BO14" s="1">
        <v>10</v>
      </c>
      <c r="BT14" s="1">
        <f t="shared" si="1"/>
        <v>46</v>
      </c>
      <c r="BU14" s="1">
        <f t="shared" si="0"/>
        <v>98</v>
      </c>
      <c r="BW14" s="1">
        <f t="shared" si="2"/>
        <v>38</v>
      </c>
      <c r="BX14" s="1">
        <f t="shared" si="3"/>
        <v>182</v>
      </c>
      <c r="BY14" s="1">
        <f t="shared" si="4"/>
        <v>558</v>
      </c>
    </row>
    <row r="15" spans="1:77" ht="12.75">
      <c r="A15" s="2">
        <v>40908</v>
      </c>
      <c r="O15" s="1">
        <v>51</v>
      </c>
      <c r="X15" s="1">
        <v>96</v>
      </c>
      <c r="AB15" s="1">
        <v>7</v>
      </c>
      <c r="AC15" s="1">
        <v>3</v>
      </c>
      <c r="AD15" s="1">
        <v>4</v>
      </c>
      <c r="AE15" s="1">
        <v>7</v>
      </c>
      <c r="AF15" s="1">
        <v>4</v>
      </c>
      <c r="AG15" s="1">
        <v>3</v>
      </c>
      <c r="AJ15" s="1">
        <v>5</v>
      </c>
      <c r="AN15" s="1">
        <v>3</v>
      </c>
      <c r="AW15" s="1">
        <v>2</v>
      </c>
      <c r="BG15" s="1">
        <v>12</v>
      </c>
      <c r="BN15" s="1">
        <v>8</v>
      </c>
      <c r="BO15" s="1">
        <v>10</v>
      </c>
      <c r="BT15" s="1">
        <f t="shared" si="1"/>
        <v>51</v>
      </c>
      <c r="BU15" s="1">
        <f t="shared" si="0"/>
        <v>96</v>
      </c>
      <c r="BW15" s="1">
        <f t="shared" si="2"/>
        <v>38</v>
      </c>
      <c r="BX15" s="1">
        <f t="shared" si="3"/>
        <v>185</v>
      </c>
      <c r="BY15" s="1">
        <f t="shared" si="4"/>
        <v>606</v>
      </c>
    </row>
    <row r="16" spans="1:77" ht="12.75">
      <c r="A16" s="2">
        <v>41029</v>
      </c>
      <c r="O16" s="1">
        <v>53</v>
      </c>
      <c r="X16" s="1">
        <v>99</v>
      </c>
      <c r="AB16" s="1">
        <v>7</v>
      </c>
      <c r="AC16" s="1">
        <v>4</v>
      </c>
      <c r="AD16" s="1">
        <v>3</v>
      </c>
      <c r="AE16" s="1">
        <v>7</v>
      </c>
      <c r="AF16" s="1">
        <v>3</v>
      </c>
      <c r="AG16" s="1">
        <v>3</v>
      </c>
      <c r="AJ16" s="1">
        <v>5</v>
      </c>
      <c r="AN16" s="1">
        <v>5</v>
      </c>
      <c r="BG16" s="1">
        <v>12</v>
      </c>
      <c r="BN16" s="1">
        <v>8</v>
      </c>
      <c r="BO16" s="1">
        <v>9</v>
      </c>
      <c r="BT16" s="1">
        <f t="shared" si="1"/>
        <v>53</v>
      </c>
      <c r="BU16" s="1">
        <f t="shared" si="0"/>
        <v>99</v>
      </c>
      <c r="BW16" s="1">
        <f t="shared" si="2"/>
        <v>37</v>
      </c>
      <c r="BX16" s="1">
        <f t="shared" si="3"/>
        <v>189</v>
      </c>
      <c r="BY16" s="1">
        <f t="shared" si="4"/>
        <v>629</v>
      </c>
    </row>
    <row r="17" spans="1:77" ht="12.75">
      <c r="A17" s="2">
        <v>41152</v>
      </c>
      <c r="H17" s="1">
        <v>1</v>
      </c>
      <c r="I17" s="1">
        <v>4</v>
      </c>
      <c r="O17" s="1">
        <v>61</v>
      </c>
      <c r="X17" s="1">
        <v>90</v>
      </c>
      <c r="AB17" s="1">
        <v>6</v>
      </c>
      <c r="AC17" s="1">
        <v>5</v>
      </c>
      <c r="AD17" s="1">
        <v>3</v>
      </c>
      <c r="AE17" s="1">
        <v>7</v>
      </c>
      <c r="AF17" s="1">
        <v>2</v>
      </c>
      <c r="AG17" s="1">
        <v>1</v>
      </c>
      <c r="AJ17" s="1">
        <v>5</v>
      </c>
      <c r="AZ17" s="1">
        <v>1</v>
      </c>
      <c r="BG17" s="1">
        <v>14</v>
      </c>
      <c r="BN17" s="1">
        <v>8</v>
      </c>
      <c r="BO17" s="1">
        <v>8</v>
      </c>
      <c r="BT17" s="1">
        <f t="shared" si="1"/>
        <v>62</v>
      </c>
      <c r="BU17" s="1">
        <f t="shared" si="0"/>
        <v>94</v>
      </c>
      <c r="BW17" s="1">
        <f t="shared" si="2"/>
        <v>29</v>
      </c>
      <c r="BX17" s="1">
        <f t="shared" si="3"/>
        <v>185</v>
      </c>
      <c r="BY17" s="1">
        <f t="shared" si="4"/>
        <v>714</v>
      </c>
    </row>
    <row r="18" spans="1:77" ht="12.75">
      <c r="A18" s="2">
        <v>41274</v>
      </c>
      <c r="H18" s="1">
        <v>3</v>
      </c>
      <c r="I18" s="1">
        <v>3</v>
      </c>
      <c r="O18" s="1">
        <v>77</v>
      </c>
      <c r="X18" s="1">
        <v>89</v>
      </c>
      <c r="AB18" s="1">
        <v>6</v>
      </c>
      <c r="AC18" s="1">
        <v>4</v>
      </c>
      <c r="AD18" s="1">
        <v>3</v>
      </c>
      <c r="AE18" s="1">
        <v>7</v>
      </c>
      <c r="AF18" s="1">
        <v>2</v>
      </c>
      <c r="AG18" s="1">
        <v>1</v>
      </c>
      <c r="AJ18" s="1">
        <v>5</v>
      </c>
      <c r="AZ18" s="1">
        <v>1</v>
      </c>
      <c r="BG18" s="1">
        <v>15</v>
      </c>
      <c r="BN18" s="1">
        <v>8</v>
      </c>
      <c r="BO18" s="1">
        <v>8</v>
      </c>
      <c r="BT18" s="1">
        <f t="shared" si="1"/>
        <v>80</v>
      </c>
      <c r="BU18" s="1">
        <f t="shared" si="0"/>
        <v>92</v>
      </c>
      <c r="BW18" s="1">
        <f t="shared" si="2"/>
        <v>28</v>
      </c>
      <c r="BX18" s="1">
        <f t="shared" si="3"/>
        <v>200</v>
      </c>
      <c r="BY18" s="1">
        <f t="shared" si="4"/>
        <v>892</v>
      </c>
    </row>
    <row r="19" spans="1:77" ht="12.75">
      <c r="A19" s="2">
        <v>41394</v>
      </c>
      <c r="H19" s="1">
        <v>3</v>
      </c>
      <c r="I19" s="1">
        <v>2</v>
      </c>
      <c r="O19" s="1">
        <v>82</v>
      </c>
      <c r="X19" s="1">
        <v>89</v>
      </c>
      <c r="AB19" s="1">
        <v>6</v>
      </c>
      <c r="AC19" s="1">
        <v>4</v>
      </c>
      <c r="AD19" s="1">
        <v>3</v>
      </c>
      <c r="AE19" s="1">
        <v>7</v>
      </c>
      <c r="AF19" s="1">
        <v>1</v>
      </c>
      <c r="AG19" s="1">
        <v>1</v>
      </c>
      <c r="AJ19" s="1">
        <v>5</v>
      </c>
      <c r="AZ19" s="1">
        <v>1</v>
      </c>
      <c r="BG19" s="1">
        <v>14</v>
      </c>
      <c r="BN19" s="1">
        <v>8</v>
      </c>
      <c r="BO19" s="1">
        <v>8</v>
      </c>
      <c r="BT19" s="1">
        <f t="shared" si="1"/>
        <v>85</v>
      </c>
      <c r="BU19" s="1">
        <f t="shared" si="0"/>
        <v>91</v>
      </c>
      <c r="BW19" s="1">
        <f t="shared" si="2"/>
        <v>27</v>
      </c>
      <c r="BX19" s="1">
        <f t="shared" si="3"/>
        <v>203</v>
      </c>
      <c r="BY19" s="1">
        <f t="shared" si="4"/>
        <v>941</v>
      </c>
    </row>
    <row r="20" spans="1:77" ht="12.75">
      <c r="A20" s="2">
        <v>41517</v>
      </c>
      <c r="H20" s="1">
        <v>3</v>
      </c>
      <c r="I20" s="1">
        <v>2</v>
      </c>
      <c r="O20" s="1">
        <v>91</v>
      </c>
      <c r="X20" s="1">
        <v>88</v>
      </c>
      <c r="AB20" s="1">
        <v>6</v>
      </c>
      <c r="AC20" s="1">
        <v>4</v>
      </c>
      <c r="AD20" s="1">
        <v>3</v>
      </c>
      <c r="AE20" s="1">
        <v>7</v>
      </c>
      <c r="AF20" s="1">
        <v>1</v>
      </c>
      <c r="AG20" s="1">
        <v>1</v>
      </c>
      <c r="AJ20" s="1">
        <v>5</v>
      </c>
      <c r="AS20" s="1">
        <v>3</v>
      </c>
      <c r="AZ20" s="1">
        <v>1</v>
      </c>
      <c r="BG20" s="1">
        <v>15</v>
      </c>
      <c r="BN20" s="1">
        <v>8</v>
      </c>
      <c r="BO20" s="1">
        <v>8</v>
      </c>
      <c r="BT20" s="1">
        <f t="shared" si="1"/>
        <v>94</v>
      </c>
      <c r="BU20" s="1">
        <f t="shared" si="0"/>
        <v>90</v>
      </c>
      <c r="BW20" s="1">
        <f t="shared" si="2"/>
        <v>30</v>
      </c>
      <c r="BX20" s="1">
        <f t="shared" si="3"/>
        <v>214</v>
      </c>
      <c r="BY20" s="1">
        <f t="shared" si="4"/>
        <v>1030</v>
      </c>
    </row>
    <row r="21" spans="1:77" ht="12.75">
      <c r="A21" s="2">
        <v>41639</v>
      </c>
      <c r="H21" s="1">
        <v>3</v>
      </c>
      <c r="I21" s="1">
        <v>2</v>
      </c>
      <c r="O21" s="1">
        <v>110</v>
      </c>
      <c r="X21" s="1">
        <v>77</v>
      </c>
      <c r="AB21" s="1">
        <v>6</v>
      </c>
      <c r="AC21" s="1">
        <v>4</v>
      </c>
      <c r="AD21" s="1">
        <v>3</v>
      </c>
      <c r="AE21" s="1">
        <v>8</v>
      </c>
      <c r="AF21" s="1">
        <v>1</v>
      </c>
      <c r="AG21" s="1">
        <v>1</v>
      </c>
      <c r="AH21" s="1">
        <v>2</v>
      </c>
      <c r="AJ21" s="1">
        <v>5</v>
      </c>
      <c r="AS21" s="1">
        <v>3</v>
      </c>
      <c r="AZ21" s="1">
        <v>1</v>
      </c>
      <c r="BG21" s="1">
        <v>16</v>
      </c>
      <c r="BN21" s="1">
        <v>8</v>
      </c>
      <c r="BO21" s="1">
        <v>7</v>
      </c>
      <c r="BT21" s="1">
        <f t="shared" si="1"/>
        <v>113</v>
      </c>
      <c r="BU21" s="1">
        <f t="shared" si="0"/>
        <v>79</v>
      </c>
      <c r="BW21" s="1">
        <f t="shared" si="2"/>
        <v>33</v>
      </c>
      <c r="BX21" s="1">
        <f t="shared" si="3"/>
        <v>225</v>
      </c>
      <c r="BY21" s="1">
        <f t="shared" si="4"/>
        <v>1209</v>
      </c>
    </row>
    <row r="22" spans="1:77" ht="12.75">
      <c r="A22" s="2">
        <v>41759</v>
      </c>
      <c r="H22" s="1">
        <v>4</v>
      </c>
      <c r="I22" s="1">
        <v>1</v>
      </c>
      <c r="O22" s="1">
        <v>120</v>
      </c>
      <c r="X22" s="1">
        <v>76</v>
      </c>
      <c r="AB22" s="1">
        <v>6</v>
      </c>
      <c r="AC22" s="1">
        <v>4</v>
      </c>
      <c r="AD22" s="1">
        <v>3</v>
      </c>
      <c r="AE22" s="1">
        <v>7</v>
      </c>
      <c r="AF22" s="1">
        <v>1</v>
      </c>
      <c r="AG22" s="1">
        <v>1</v>
      </c>
      <c r="AH22" s="1">
        <v>2</v>
      </c>
      <c r="AJ22" s="1">
        <v>5</v>
      </c>
      <c r="AS22" s="1">
        <v>4</v>
      </c>
      <c r="AZ22" s="1">
        <v>1</v>
      </c>
      <c r="BG22" s="1">
        <v>16</v>
      </c>
      <c r="BN22" s="1">
        <v>8</v>
      </c>
      <c r="BO22" s="1">
        <v>7</v>
      </c>
      <c r="BT22" s="1">
        <f t="shared" si="1"/>
        <v>124</v>
      </c>
      <c r="BU22" s="1">
        <f t="shared" si="0"/>
        <v>77</v>
      </c>
      <c r="BW22" s="1">
        <f t="shared" si="2"/>
        <v>33</v>
      </c>
      <c r="BX22" s="1">
        <f t="shared" si="3"/>
        <v>234</v>
      </c>
      <c r="BY22" s="1">
        <f t="shared" si="4"/>
        <v>1317</v>
      </c>
    </row>
    <row r="23" spans="1:77" ht="12.75">
      <c r="A23" s="2">
        <v>41882</v>
      </c>
      <c r="H23" s="1">
        <v>4</v>
      </c>
      <c r="I23" s="1">
        <v>2</v>
      </c>
      <c r="O23" s="1">
        <v>133</v>
      </c>
      <c r="X23" s="1">
        <v>76</v>
      </c>
      <c r="AB23" s="1">
        <v>4</v>
      </c>
      <c r="AC23" s="1">
        <v>4</v>
      </c>
      <c r="AD23" s="1">
        <v>3</v>
      </c>
      <c r="AE23" s="1">
        <v>8</v>
      </c>
      <c r="AF23" s="1">
        <v>1</v>
      </c>
      <c r="AG23" s="1">
        <v>1</v>
      </c>
      <c r="AH23" s="1">
        <v>2</v>
      </c>
      <c r="AJ23" s="1">
        <v>3</v>
      </c>
      <c r="AR23" s="1">
        <v>1</v>
      </c>
      <c r="AS23" s="1">
        <v>7</v>
      </c>
      <c r="AZ23" s="1">
        <v>1</v>
      </c>
      <c r="BG23" s="1">
        <v>17</v>
      </c>
      <c r="BN23" s="1">
        <v>8</v>
      </c>
      <c r="BO23" s="1">
        <v>7</v>
      </c>
      <c r="BT23" s="1">
        <f t="shared" si="1"/>
        <v>137</v>
      </c>
      <c r="BU23" s="1">
        <f t="shared" si="0"/>
        <v>78</v>
      </c>
      <c r="BW23" s="1">
        <f t="shared" si="2"/>
        <v>34</v>
      </c>
      <c r="BX23" s="1">
        <f t="shared" si="3"/>
        <v>249</v>
      </c>
      <c r="BY23" s="1">
        <f t="shared" si="4"/>
        <v>1448</v>
      </c>
    </row>
    <row r="24" spans="1:77" ht="12.75">
      <c r="A24" s="2">
        <v>42004</v>
      </c>
      <c r="H24" s="1">
        <v>4</v>
      </c>
      <c r="I24" s="1">
        <v>2</v>
      </c>
      <c r="O24" s="1">
        <v>139</v>
      </c>
      <c r="X24" s="1">
        <v>78</v>
      </c>
      <c r="Z24" s="1">
        <v>2</v>
      </c>
      <c r="AB24" s="1">
        <v>4</v>
      </c>
      <c r="AC24" s="1">
        <v>4</v>
      </c>
      <c r="AD24" s="1">
        <v>3</v>
      </c>
      <c r="AE24" s="1">
        <v>8</v>
      </c>
      <c r="AF24" s="1">
        <v>1</v>
      </c>
      <c r="AG24" s="1">
        <v>1</v>
      </c>
      <c r="AJ24" s="1">
        <v>4</v>
      </c>
      <c r="AR24" s="1">
        <v>1</v>
      </c>
      <c r="AS24" s="1">
        <v>7</v>
      </c>
      <c r="AV24" s="1">
        <v>3</v>
      </c>
      <c r="AZ24" s="1">
        <v>1</v>
      </c>
      <c r="BB24" s="1">
        <v>2</v>
      </c>
      <c r="BF24" s="1">
        <v>6</v>
      </c>
      <c r="BG24" s="1">
        <v>21</v>
      </c>
      <c r="BN24" s="1">
        <v>8</v>
      </c>
      <c r="BO24" s="1">
        <v>6</v>
      </c>
      <c r="BP24" s="1">
        <v>6</v>
      </c>
      <c r="BT24" s="1">
        <f t="shared" si="1"/>
        <v>143</v>
      </c>
      <c r="BU24" s="1">
        <f t="shared" si="0"/>
        <v>80</v>
      </c>
      <c r="BW24" s="1">
        <f t="shared" si="2"/>
        <v>38</v>
      </c>
      <c r="BX24" s="1">
        <f t="shared" si="3"/>
        <v>261</v>
      </c>
      <c r="BY24" s="1">
        <f t="shared" si="4"/>
        <v>1510</v>
      </c>
    </row>
    <row r="25" spans="1:77" ht="12.75">
      <c r="A25" s="2">
        <v>42124</v>
      </c>
      <c r="H25" s="1">
        <v>4</v>
      </c>
      <c r="I25" s="1">
        <v>2</v>
      </c>
      <c r="N25" s="1">
        <v>2</v>
      </c>
      <c r="O25" s="1">
        <v>155</v>
      </c>
      <c r="X25" s="1">
        <v>74</v>
      </c>
      <c r="Z25" s="1">
        <v>2</v>
      </c>
      <c r="AB25" s="1">
        <v>4</v>
      </c>
      <c r="AC25" s="1">
        <v>4</v>
      </c>
      <c r="AD25" s="1">
        <v>2</v>
      </c>
      <c r="AE25" s="1">
        <v>6</v>
      </c>
      <c r="AF25" s="1">
        <v>1</v>
      </c>
      <c r="AG25" s="1">
        <v>1</v>
      </c>
      <c r="AJ25" s="1">
        <v>6</v>
      </c>
      <c r="AR25" s="1">
        <v>1</v>
      </c>
      <c r="AS25" s="1">
        <v>8</v>
      </c>
      <c r="AU25" s="1">
        <v>1</v>
      </c>
      <c r="AV25" s="1">
        <v>3</v>
      </c>
      <c r="AZ25" s="1">
        <v>1</v>
      </c>
      <c r="BB25" s="1">
        <v>2</v>
      </c>
      <c r="BG25" s="1">
        <v>22</v>
      </c>
      <c r="BN25" s="1">
        <v>8</v>
      </c>
      <c r="BO25" s="1">
        <v>6</v>
      </c>
      <c r="BR25" s="1">
        <f>C25+F25+J25+N25+Q25</f>
        <v>2</v>
      </c>
      <c r="BT25" s="1">
        <f t="shared" si="1"/>
        <v>159</v>
      </c>
      <c r="BU25" s="1">
        <f t="shared" si="0"/>
        <v>76</v>
      </c>
      <c r="BW25" s="1">
        <f t="shared" si="2"/>
        <v>39</v>
      </c>
      <c r="BX25" s="1">
        <f t="shared" si="3"/>
        <v>276</v>
      </c>
      <c r="BY25" s="1">
        <f t="shared" si="4"/>
        <v>1866</v>
      </c>
    </row>
    <row r="26" spans="1:77" ht="12.75">
      <c r="A26" s="2">
        <v>42247</v>
      </c>
      <c r="H26" s="1">
        <v>4</v>
      </c>
      <c r="I26" s="1">
        <v>2</v>
      </c>
      <c r="N26" s="1">
        <v>2</v>
      </c>
      <c r="O26" s="1">
        <v>171</v>
      </c>
      <c r="X26" s="1">
        <v>75</v>
      </c>
      <c r="Z26" s="1">
        <v>2</v>
      </c>
      <c r="AB26" s="1">
        <v>3</v>
      </c>
      <c r="AC26" s="1">
        <v>3</v>
      </c>
      <c r="AD26" s="1">
        <v>2</v>
      </c>
      <c r="AE26" s="1">
        <v>5</v>
      </c>
      <c r="AF26" s="1">
        <v>1</v>
      </c>
      <c r="AG26" s="1">
        <v>1</v>
      </c>
      <c r="AJ26" s="1">
        <v>6</v>
      </c>
      <c r="AR26" s="1">
        <v>1</v>
      </c>
      <c r="AS26" s="1">
        <v>8</v>
      </c>
      <c r="AU26" s="1">
        <v>3</v>
      </c>
      <c r="AV26" s="1">
        <v>3</v>
      </c>
      <c r="AZ26" s="1">
        <v>1</v>
      </c>
      <c r="BB26" s="1">
        <v>2</v>
      </c>
      <c r="BG26" s="1">
        <v>22</v>
      </c>
      <c r="BN26" s="1">
        <v>8</v>
      </c>
      <c r="BO26" s="1">
        <v>6</v>
      </c>
      <c r="BR26" s="1">
        <f aca="true" t="shared" si="5" ref="BR26:BR46">C26+F26+J26+N26+Q26</f>
        <v>2</v>
      </c>
      <c r="BT26" s="1">
        <f t="shared" si="1"/>
        <v>175</v>
      </c>
      <c r="BU26" s="1">
        <f t="shared" si="0"/>
        <v>77</v>
      </c>
      <c r="BW26" s="1">
        <f t="shared" si="2"/>
        <v>38</v>
      </c>
      <c r="BX26" s="1">
        <f t="shared" si="3"/>
        <v>292</v>
      </c>
      <c r="BY26" s="1">
        <f t="shared" si="4"/>
        <v>2027</v>
      </c>
    </row>
    <row r="27" spans="1:77" ht="12.75">
      <c r="A27" s="2">
        <v>42369</v>
      </c>
      <c r="H27" s="1">
        <v>4</v>
      </c>
      <c r="I27" s="1">
        <v>2</v>
      </c>
      <c r="N27" s="1">
        <v>6</v>
      </c>
      <c r="O27" s="1">
        <v>183</v>
      </c>
      <c r="X27" s="1">
        <v>73</v>
      </c>
      <c r="Z27" s="1">
        <v>2</v>
      </c>
      <c r="AB27" s="1">
        <v>3</v>
      </c>
      <c r="AC27" s="1">
        <v>3</v>
      </c>
      <c r="AD27" s="1">
        <v>1</v>
      </c>
      <c r="AE27" s="1">
        <v>6</v>
      </c>
      <c r="AF27" s="1">
        <v>1</v>
      </c>
      <c r="AJ27" s="1">
        <v>6</v>
      </c>
      <c r="AR27" s="1">
        <v>1</v>
      </c>
      <c r="AS27" s="1">
        <v>8</v>
      </c>
      <c r="AU27" s="1">
        <v>4</v>
      </c>
      <c r="AV27" s="1">
        <v>3</v>
      </c>
      <c r="AZ27" s="1">
        <v>1</v>
      </c>
      <c r="BB27" s="1">
        <v>2</v>
      </c>
      <c r="BG27" s="1">
        <v>26</v>
      </c>
      <c r="BN27" s="1">
        <v>8</v>
      </c>
      <c r="BO27" s="1">
        <v>6</v>
      </c>
      <c r="BR27" s="1">
        <f t="shared" si="5"/>
        <v>6</v>
      </c>
      <c r="BT27" s="1">
        <f t="shared" si="1"/>
        <v>187</v>
      </c>
      <c r="BU27" s="1">
        <f t="shared" si="0"/>
        <v>75</v>
      </c>
      <c r="BW27" s="1">
        <f t="shared" si="2"/>
        <v>38</v>
      </c>
      <c r="BX27" s="1">
        <f t="shared" si="3"/>
        <v>306</v>
      </c>
      <c r="BY27" s="1">
        <f t="shared" si="4"/>
        <v>2545</v>
      </c>
    </row>
    <row r="28" spans="1:77" ht="12.75">
      <c r="A28" s="2">
        <v>42490</v>
      </c>
      <c r="H28" s="1">
        <v>4</v>
      </c>
      <c r="I28" s="1">
        <v>2</v>
      </c>
      <c r="L28" s="1">
        <v>3</v>
      </c>
      <c r="N28" s="1">
        <v>8</v>
      </c>
      <c r="O28" s="1">
        <v>203</v>
      </c>
      <c r="X28" s="1">
        <v>68</v>
      </c>
      <c r="Z28" s="1">
        <v>2</v>
      </c>
      <c r="AB28" s="1">
        <v>3</v>
      </c>
      <c r="AC28" s="1">
        <v>3</v>
      </c>
      <c r="AD28" s="1">
        <v>1</v>
      </c>
      <c r="AE28" s="1">
        <v>5</v>
      </c>
      <c r="AF28" s="1">
        <v>2</v>
      </c>
      <c r="AI28" s="1">
        <v>3</v>
      </c>
      <c r="AJ28" s="1">
        <v>5</v>
      </c>
      <c r="AR28" s="1">
        <v>1</v>
      </c>
      <c r="AS28" s="1">
        <v>8</v>
      </c>
      <c r="AU28" s="1">
        <v>4</v>
      </c>
      <c r="AV28" s="1">
        <v>3</v>
      </c>
      <c r="AZ28" s="1">
        <v>1</v>
      </c>
      <c r="BB28" s="1">
        <v>2</v>
      </c>
      <c r="BG28" s="1">
        <v>27</v>
      </c>
      <c r="BN28" s="1">
        <v>8</v>
      </c>
      <c r="BO28" s="1">
        <v>6</v>
      </c>
      <c r="BR28" s="1">
        <f t="shared" si="5"/>
        <v>8</v>
      </c>
      <c r="BT28" s="1">
        <f t="shared" si="1"/>
        <v>210</v>
      </c>
      <c r="BU28" s="1">
        <f t="shared" si="0"/>
        <v>70</v>
      </c>
      <c r="BW28" s="1">
        <f t="shared" si="2"/>
        <v>40</v>
      </c>
      <c r="BX28" s="1">
        <f t="shared" si="3"/>
        <v>328</v>
      </c>
      <c r="BY28" s="1">
        <f t="shared" si="4"/>
        <v>2970</v>
      </c>
    </row>
    <row r="29" spans="1:77" ht="12.75">
      <c r="A29" s="2">
        <v>42613</v>
      </c>
      <c r="H29" s="1">
        <v>4</v>
      </c>
      <c r="I29" s="1">
        <v>2</v>
      </c>
      <c r="L29" s="1">
        <v>3</v>
      </c>
      <c r="N29" s="1">
        <v>8</v>
      </c>
      <c r="O29" s="1">
        <v>212</v>
      </c>
      <c r="X29" s="1">
        <v>66</v>
      </c>
      <c r="Z29" s="1">
        <v>2</v>
      </c>
      <c r="AB29" s="1">
        <v>3</v>
      </c>
      <c r="AC29" s="1">
        <v>3</v>
      </c>
      <c r="AD29" s="1">
        <v>1</v>
      </c>
      <c r="AE29" s="1">
        <v>6</v>
      </c>
      <c r="AF29" s="1">
        <v>2</v>
      </c>
      <c r="AI29" s="1">
        <v>4</v>
      </c>
      <c r="AR29" s="1">
        <v>1</v>
      </c>
      <c r="AS29" s="1">
        <v>12</v>
      </c>
      <c r="AU29" s="1">
        <v>5</v>
      </c>
      <c r="AV29" s="1">
        <v>3</v>
      </c>
      <c r="AZ29" s="1">
        <v>1</v>
      </c>
      <c r="BB29" s="1">
        <v>2</v>
      </c>
      <c r="BG29" s="1">
        <v>31</v>
      </c>
      <c r="BN29" s="1">
        <v>7</v>
      </c>
      <c r="BO29" s="1">
        <v>6</v>
      </c>
      <c r="BR29" s="1">
        <f t="shared" si="5"/>
        <v>8</v>
      </c>
      <c r="BT29" s="1">
        <f t="shared" si="1"/>
        <v>219</v>
      </c>
      <c r="BU29" s="1">
        <f t="shared" si="0"/>
        <v>68</v>
      </c>
      <c r="BW29" s="1">
        <f t="shared" si="2"/>
        <v>42</v>
      </c>
      <c r="BX29" s="1">
        <f t="shared" si="3"/>
        <v>337</v>
      </c>
      <c r="BY29" s="1">
        <f t="shared" si="4"/>
        <v>3058</v>
      </c>
    </row>
    <row r="30" spans="1:77" ht="12.75">
      <c r="A30" s="2">
        <v>42735</v>
      </c>
      <c r="H30" s="1">
        <v>4</v>
      </c>
      <c r="I30" s="1">
        <v>1</v>
      </c>
      <c r="L30" s="1">
        <v>4</v>
      </c>
      <c r="N30" s="1">
        <v>13</v>
      </c>
      <c r="O30" s="1">
        <v>214</v>
      </c>
      <c r="P30" s="1">
        <v>1</v>
      </c>
      <c r="U30" s="1">
        <v>65</v>
      </c>
      <c r="Z30" s="1">
        <v>2</v>
      </c>
      <c r="AB30" s="1">
        <v>2</v>
      </c>
      <c r="AC30" s="1">
        <v>3</v>
      </c>
      <c r="AD30" s="1">
        <v>1</v>
      </c>
      <c r="AE30" s="1">
        <v>6</v>
      </c>
      <c r="AF30" s="1">
        <v>2</v>
      </c>
      <c r="AI30" s="1">
        <v>6</v>
      </c>
      <c r="AR30" s="1">
        <v>1</v>
      </c>
      <c r="AS30" s="1">
        <v>12</v>
      </c>
      <c r="AU30" s="1">
        <v>6</v>
      </c>
      <c r="AV30" s="1">
        <v>3</v>
      </c>
      <c r="AZ30" s="1">
        <v>1</v>
      </c>
      <c r="BB30" s="1">
        <v>2</v>
      </c>
      <c r="BE30" s="1">
        <v>8</v>
      </c>
      <c r="BG30" s="1">
        <v>30</v>
      </c>
      <c r="BH30" s="1">
        <v>8</v>
      </c>
      <c r="BK30" s="1">
        <v>4</v>
      </c>
      <c r="BL30" s="1">
        <v>6</v>
      </c>
      <c r="BR30" s="1">
        <f t="shared" si="5"/>
        <v>13</v>
      </c>
      <c r="BT30" s="1">
        <f t="shared" si="1"/>
        <v>222</v>
      </c>
      <c r="BU30" s="1">
        <f t="shared" si="0"/>
        <v>67</v>
      </c>
      <c r="BW30" s="1">
        <f t="shared" si="2"/>
        <v>44</v>
      </c>
      <c r="BX30" s="1">
        <f t="shared" si="3"/>
        <v>346</v>
      </c>
      <c r="BY30" s="1">
        <f t="shared" si="4"/>
        <v>3587</v>
      </c>
    </row>
    <row r="31" spans="1:77" ht="12.75">
      <c r="A31" s="2">
        <v>42855</v>
      </c>
      <c r="H31" s="1">
        <v>4</v>
      </c>
      <c r="I31" s="1">
        <v>1</v>
      </c>
      <c r="L31" s="1">
        <v>4</v>
      </c>
      <c r="N31" s="1">
        <v>12</v>
      </c>
      <c r="O31" s="1">
        <v>198</v>
      </c>
      <c r="Q31" s="1">
        <v>6</v>
      </c>
      <c r="S31" s="1">
        <v>20</v>
      </c>
      <c r="T31" s="1">
        <v>66</v>
      </c>
      <c r="Z31" s="1">
        <v>2</v>
      </c>
      <c r="AB31" s="1">
        <v>2</v>
      </c>
      <c r="AC31" s="1">
        <v>3</v>
      </c>
      <c r="AD31" s="1">
        <v>1</v>
      </c>
      <c r="AE31" s="1">
        <v>6</v>
      </c>
      <c r="AF31" s="1">
        <v>2</v>
      </c>
      <c r="AI31" s="1">
        <v>7</v>
      </c>
      <c r="AL31" s="1">
        <v>9</v>
      </c>
      <c r="AR31" s="1">
        <v>1</v>
      </c>
      <c r="AS31" s="1">
        <v>12</v>
      </c>
      <c r="AU31" s="1">
        <v>11</v>
      </c>
      <c r="AV31" s="1">
        <v>3</v>
      </c>
      <c r="AZ31" s="1">
        <v>1</v>
      </c>
      <c r="BB31" s="1">
        <v>2</v>
      </c>
      <c r="BE31" s="1">
        <v>8</v>
      </c>
      <c r="BG31" s="1">
        <v>24</v>
      </c>
      <c r="BH31" s="1">
        <v>8</v>
      </c>
      <c r="BI31" s="1">
        <v>1</v>
      </c>
      <c r="BJ31" s="1">
        <v>6</v>
      </c>
      <c r="BR31" s="1">
        <f t="shared" si="5"/>
        <v>18</v>
      </c>
      <c r="BT31" s="1">
        <f t="shared" si="1"/>
        <v>226</v>
      </c>
      <c r="BU31" s="1">
        <f t="shared" si="0"/>
        <v>67</v>
      </c>
      <c r="BW31" s="1">
        <f t="shared" si="2"/>
        <v>59</v>
      </c>
      <c r="BX31" s="1">
        <f t="shared" si="3"/>
        <v>370</v>
      </c>
      <c r="BY31" s="1">
        <f t="shared" si="4"/>
        <v>4127</v>
      </c>
    </row>
    <row r="32" spans="1:77" ht="12.75">
      <c r="A32" s="2">
        <v>42978</v>
      </c>
      <c r="G32" s="1">
        <v>4</v>
      </c>
      <c r="L32" s="1">
        <v>6</v>
      </c>
      <c r="N32" s="1">
        <v>12</v>
      </c>
      <c r="O32" s="1">
        <v>194</v>
      </c>
      <c r="Q32" s="1">
        <v>9</v>
      </c>
      <c r="S32" s="1">
        <v>42</v>
      </c>
      <c r="T32" s="1">
        <v>63</v>
      </c>
      <c r="Z32" s="1">
        <v>2</v>
      </c>
      <c r="AB32" s="1">
        <v>2</v>
      </c>
      <c r="AC32" s="1">
        <v>3</v>
      </c>
      <c r="AD32" s="1">
        <v>1</v>
      </c>
      <c r="AE32" s="1">
        <v>4</v>
      </c>
      <c r="AF32" s="1">
        <v>2</v>
      </c>
      <c r="AI32" s="1">
        <v>5</v>
      </c>
      <c r="AL32" s="1">
        <v>13</v>
      </c>
      <c r="AR32" s="1">
        <v>1</v>
      </c>
      <c r="AS32" s="1">
        <v>12</v>
      </c>
      <c r="AU32" s="1">
        <v>14</v>
      </c>
      <c r="AV32" s="1">
        <v>3</v>
      </c>
      <c r="AY32" s="1">
        <v>3</v>
      </c>
      <c r="BB32" s="1">
        <v>2</v>
      </c>
      <c r="BE32" s="1">
        <v>8</v>
      </c>
      <c r="BG32" s="1">
        <v>25</v>
      </c>
      <c r="BH32" s="1">
        <v>11</v>
      </c>
      <c r="BI32" s="1">
        <v>2</v>
      </c>
      <c r="BJ32" s="1">
        <v>6</v>
      </c>
      <c r="BR32" s="1">
        <f t="shared" si="5"/>
        <v>21</v>
      </c>
      <c r="BT32" s="1">
        <f t="shared" si="1"/>
        <v>246</v>
      </c>
      <c r="BU32" s="1">
        <f t="shared" si="0"/>
        <v>63</v>
      </c>
      <c r="BW32" s="1">
        <f t="shared" si="2"/>
        <v>62</v>
      </c>
      <c r="BX32" s="1">
        <f t="shared" si="3"/>
        <v>392</v>
      </c>
      <c r="BY32" s="1">
        <f t="shared" si="4"/>
        <v>4623</v>
      </c>
    </row>
    <row r="33" spans="1:77" ht="12.75">
      <c r="A33" s="2">
        <v>43100</v>
      </c>
      <c r="G33" s="1">
        <v>4</v>
      </c>
      <c r="L33" s="1">
        <v>6</v>
      </c>
      <c r="N33" s="1">
        <v>12</v>
      </c>
      <c r="O33" s="1">
        <v>177</v>
      </c>
      <c r="Q33" s="1">
        <v>14</v>
      </c>
      <c r="S33" s="1">
        <v>57</v>
      </c>
      <c r="T33" s="1">
        <v>62</v>
      </c>
      <c r="Z33" s="1">
        <v>2</v>
      </c>
      <c r="AB33" s="1">
        <v>2</v>
      </c>
      <c r="AC33" s="1">
        <v>3</v>
      </c>
      <c r="AD33" s="1">
        <v>1</v>
      </c>
      <c r="AE33" s="1">
        <v>4</v>
      </c>
      <c r="AF33" s="1">
        <v>2</v>
      </c>
      <c r="AI33" s="1">
        <v>5</v>
      </c>
      <c r="AL33" s="1">
        <v>11</v>
      </c>
      <c r="AR33" s="1">
        <v>1</v>
      </c>
      <c r="AS33" s="1">
        <v>12</v>
      </c>
      <c r="AU33" s="1">
        <v>14</v>
      </c>
      <c r="AV33" s="1">
        <v>3</v>
      </c>
      <c r="AY33" s="1">
        <v>3</v>
      </c>
      <c r="BB33" s="1">
        <v>2</v>
      </c>
      <c r="BE33" s="1">
        <v>8</v>
      </c>
      <c r="BG33" s="1">
        <v>26</v>
      </c>
      <c r="BH33" s="1">
        <v>11</v>
      </c>
      <c r="BI33" s="1">
        <v>2</v>
      </c>
      <c r="BJ33" s="1">
        <v>6</v>
      </c>
      <c r="BR33" s="1">
        <f t="shared" si="5"/>
        <v>26</v>
      </c>
      <c r="BT33" s="1">
        <f t="shared" si="1"/>
        <v>244</v>
      </c>
      <c r="BU33" s="1">
        <f t="shared" si="0"/>
        <v>62</v>
      </c>
      <c r="BW33" s="1">
        <f aca="true" t="shared" si="6" ref="BW33:BW38">SUM(Z33:AW33)</f>
        <v>60</v>
      </c>
      <c r="BX33" s="1">
        <f t="shared" si="3"/>
        <v>392</v>
      </c>
      <c r="BY33" s="1">
        <f t="shared" si="4"/>
        <v>5102</v>
      </c>
    </row>
    <row r="34" spans="1:77" ht="12.75">
      <c r="A34" s="2">
        <v>43220</v>
      </c>
      <c r="F34" s="1">
        <v>1</v>
      </c>
      <c r="G34" s="1">
        <v>3</v>
      </c>
      <c r="J34" s="1">
        <v>1</v>
      </c>
      <c r="K34" s="1">
        <v>5</v>
      </c>
      <c r="N34" s="1">
        <v>12</v>
      </c>
      <c r="O34" s="1">
        <v>179</v>
      </c>
      <c r="Q34" s="1">
        <v>19</v>
      </c>
      <c r="S34" s="1">
        <v>61</v>
      </c>
      <c r="T34" s="1">
        <v>56</v>
      </c>
      <c r="Z34" s="1">
        <v>2</v>
      </c>
      <c r="AC34" s="1">
        <v>3</v>
      </c>
      <c r="AE34" s="1">
        <v>4</v>
      </c>
      <c r="AF34" s="1">
        <v>2</v>
      </c>
      <c r="AI34" s="1">
        <v>5</v>
      </c>
      <c r="AL34" s="1">
        <v>10</v>
      </c>
      <c r="AS34" s="1">
        <v>12</v>
      </c>
      <c r="AU34" s="1">
        <v>16</v>
      </c>
      <c r="AV34" s="1">
        <v>3</v>
      </c>
      <c r="AY34" s="1">
        <v>3</v>
      </c>
      <c r="BA34" s="1">
        <v>3</v>
      </c>
      <c r="BB34" s="1">
        <v>2</v>
      </c>
      <c r="BE34" s="1">
        <v>8</v>
      </c>
      <c r="BG34" s="1">
        <v>23</v>
      </c>
      <c r="BH34" s="1">
        <v>14</v>
      </c>
      <c r="BI34" s="1">
        <v>2</v>
      </c>
      <c r="BJ34" s="1">
        <v>4</v>
      </c>
      <c r="BR34" s="1">
        <f t="shared" si="5"/>
        <v>33</v>
      </c>
      <c r="BT34" s="1">
        <f t="shared" si="1"/>
        <v>248</v>
      </c>
      <c r="BU34" s="1">
        <f t="shared" si="0"/>
        <v>56</v>
      </c>
      <c r="BW34" s="1">
        <f t="shared" si="6"/>
        <v>57</v>
      </c>
      <c r="BX34" s="1">
        <f t="shared" si="3"/>
        <v>394</v>
      </c>
      <c r="BY34" s="1">
        <f t="shared" si="4"/>
        <v>5836</v>
      </c>
    </row>
    <row r="35" spans="1:77" ht="12.75">
      <c r="A35" s="2">
        <v>43343</v>
      </c>
      <c r="F35" s="1">
        <v>1</v>
      </c>
      <c r="G35" s="1">
        <v>2</v>
      </c>
      <c r="J35" s="1">
        <v>1</v>
      </c>
      <c r="K35" s="1">
        <v>5</v>
      </c>
      <c r="N35" s="1">
        <v>10</v>
      </c>
      <c r="O35" s="1">
        <v>178</v>
      </c>
      <c r="Q35" s="1">
        <v>22</v>
      </c>
      <c r="S35" s="1">
        <v>74</v>
      </c>
      <c r="T35" s="1">
        <v>58</v>
      </c>
      <c r="Z35" s="1">
        <v>2</v>
      </c>
      <c r="AC35" s="1">
        <v>3</v>
      </c>
      <c r="AE35" s="1">
        <v>4</v>
      </c>
      <c r="AI35" s="1">
        <v>5</v>
      </c>
      <c r="AL35" s="1">
        <v>12</v>
      </c>
      <c r="AS35" s="1">
        <v>11</v>
      </c>
      <c r="AU35" s="1">
        <v>14</v>
      </c>
      <c r="AV35" s="1">
        <v>3</v>
      </c>
      <c r="AY35" s="1">
        <v>3</v>
      </c>
      <c r="BA35" s="1">
        <v>3</v>
      </c>
      <c r="BB35" s="1">
        <v>2</v>
      </c>
      <c r="BE35" s="1">
        <v>8</v>
      </c>
      <c r="BG35" s="1">
        <v>23</v>
      </c>
      <c r="BH35" s="1">
        <v>14</v>
      </c>
      <c r="BI35" s="1">
        <v>2</v>
      </c>
      <c r="BJ35" s="1">
        <v>3</v>
      </c>
      <c r="BR35" s="1">
        <f t="shared" si="5"/>
        <v>34</v>
      </c>
      <c r="BT35" s="1">
        <f t="shared" si="1"/>
        <v>259</v>
      </c>
      <c r="BU35" s="1">
        <f t="shared" si="0"/>
        <v>58</v>
      </c>
      <c r="BW35" s="1">
        <f t="shared" si="6"/>
        <v>54</v>
      </c>
      <c r="BX35" s="1">
        <f t="shared" si="3"/>
        <v>405</v>
      </c>
      <c r="BY35" s="1">
        <f t="shared" si="4"/>
        <v>6048</v>
      </c>
    </row>
    <row r="36" spans="1:77" ht="12.75">
      <c r="A36" s="2">
        <v>43465</v>
      </c>
      <c r="F36" s="1">
        <v>1</v>
      </c>
      <c r="G36" s="1">
        <v>4</v>
      </c>
      <c r="J36" s="1">
        <v>1</v>
      </c>
      <c r="K36" s="1">
        <v>5</v>
      </c>
      <c r="N36" s="1">
        <v>14</v>
      </c>
      <c r="O36" s="1">
        <v>150</v>
      </c>
      <c r="P36" s="1">
        <v>1</v>
      </c>
      <c r="Q36" s="1">
        <v>30</v>
      </c>
      <c r="S36" s="1">
        <v>84</v>
      </c>
      <c r="T36" s="1">
        <v>56</v>
      </c>
      <c r="Z36" s="1">
        <v>2</v>
      </c>
      <c r="AC36" s="1">
        <v>3</v>
      </c>
      <c r="AE36" s="1">
        <v>4</v>
      </c>
      <c r="AI36" s="1">
        <v>5</v>
      </c>
      <c r="AL36" s="1">
        <v>13</v>
      </c>
      <c r="AS36" s="1">
        <v>9</v>
      </c>
      <c r="AU36" s="1">
        <v>13</v>
      </c>
      <c r="AV36" s="1">
        <v>3</v>
      </c>
      <c r="AY36" s="1">
        <v>3</v>
      </c>
      <c r="BA36" s="1">
        <v>3</v>
      </c>
      <c r="BB36" s="1">
        <v>2</v>
      </c>
      <c r="BE36" s="1">
        <v>8</v>
      </c>
      <c r="BG36" s="1">
        <v>24</v>
      </c>
      <c r="BH36" s="1">
        <v>14</v>
      </c>
      <c r="BI36" s="1">
        <v>4</v>
      </c>
      <c r="BJ36" s="1">
        <v>3</v>
      </c>
      <c r="BR36" s="1">
        <f t="shared" si="5"/>
        <v>46</v>
      </c>
      <c r="BT36" s="1">
        <f t="shared" si="1"/>
        <v>243</v>
      </c>
      <c r="BU36" s="1">
        <f t="shared" si="0"/>
        <v>57</v>
      </c>
      <c r="BW36" s="1">
        <f t="shared" si="6"/>
        <v>52</v>
      </c>
      <c r="BX36" s="1">
        <f t="shared" si="3"/>
        <v>398</v>
      </c>
      <c r="BY36" s="1">
        <f t="shared" si="4"/>
        <v>7087</v>
      </c>
    </row>
    <row r="37" spans="1:77" ht="12.75">
      <c r="A37" s="2">
        <v>43585</v>
      </c>
      <c r="F37" s="1">
        <v>1</v>
      </c>
      <c r="G37" s="1">
        <v>4</v>
      </c>
      <c r="K37" s="1">
        <v>6</v>
      </c>
      <c r="N37" s="1">
        <v>16</v>
      </c>
      <c r="O37" s="1">
        <v>157</v>
      </c>
      <c r="P37" s="1">
        <v>1</v>
      </c>
      <c r="Q37" s="1">
        <v>32</v>
      </c>
      <c r="S37" s="1">
        <v>92</v>
      </c>
      <c r="T37" s="1">
        <v>58</v>
      </c>
      <c r="Z37" s="1">
        <v>2</v>
      </c>
      <c r="AC37" s="1">
        <v>3</v>
      </c>
      <c r="AE37" s="1">
        <v>4</v>
      </c>
      <c r="AI37" s="1">
        <v>7</v>
      </c>
      <c r="AL37" s="1">
        <v>13</v>
      </c>
      <c r="AS37" s="1">
        <v>9</v>
      </c>
      <c r="AU37" s="1">
        <v>16</v>
      </c>
      <c r="AV37" s="1">
        <v>3</v>
      </c>
      <c r="AY37" s="1">
        <v>3</v>
      </c>
      <c r="BA37" s="1">
        <v>3</v>
      </c>
      <c r="BB37" s="1">
        <v>2</v>
      </c>
      <c r="BE37" s="1">
        <v>8</v>
      </c>
      <c r="BG37" s="1">
        <v>24</v>
      </c>
      <c r="BH37" s="1">
        <v>14</v>
      </c>
      <c r="BI37" s="1">
        <v>4</v>
      </c>
      <c r="BJ37" s="1">
        <v>3</v>
      </c>
      <c r="BR37" s="1">
        <f t="shared" si="5"/>
        <v>49</v>
      </c>
      <c r="BT37" s="1">
        <f t="shared" si="1"/>
        <v>259</v>
      </c>
      <c r="BU37" s="1">
        <f t="shared" si="0"/>
        <v>59</v>
      </c>
      <c r="BW37" s="1">
        <f t="shared" si="6"/>
        <v>57</v>
      </c>
      <c r="BX37" s="1">
        <f t="shared" si="3"/>
        <v>424</v>
      </c>
      <c r="BY37" s="1">
        <f t="shared" si="4"/>
        <v>7549</v>
      </c>
    </row>
    <row r="38" spans="1:77" ht="12.75">
      <c r="A38" s="2">
        <v>43708</v>
      </c>
      <c r="F38" s="1">
        <v>1</v>
      </c>
      <c r="G38" s="1">
        <v>5</v>
      </c>
      <c r="K38" s="1">
        <v>8</v>
      </c>
      <c r="N38" s="1">
        <v>16</v>
      </c>
      <c r="O38" s="1">
        <v>148</v>
      </c>
      <c r="P38" s="1">
        <v>1</v>
      </c>
      <c r="Q38" s="1">
        <v>35</v>
      </c>
      <c r="S38" s="1">
        <v>96</v>
      </c>
      <c r="T38" s="1">
        <v>54</v>
      </c>
      <c r="Z38" s="1">
        <v>2</v>
      </c>
      <c r="AC38" s="1">
        <v>3</v>
      </c>
      <c r="AE38" s="1">
        <v>3</v>
      </c>
      <c r="AI38" s="1">
        <v>7</v>
      </c>
      <c r="AL38" s="1">
        <v>13</v>
      </c>
      <c r="AS38" s="1">
        <v>9</v>
      </c>
      <c r="AU38" s="1">
        <v>15</v>
      </c>
      <c r="AV38" s="1">
        <v>2</v>
      </c>
      <c r="AY38" s="1">
        <v>3</v>
      </c>
      <c r="BA38" s="1">
        <v>3</v>
      </c>
      <c r="BB38" s="1">
        <v>2</v>
      </c>
      <c r="BE38" s="1">
        <v>8</v>
      </c>
      <c r="BG38" s="1">
        <v>24</v>
      </c>
      <c r="BH38" s="1">
        <v>14</v>
      </c>
      <c r="BI38" s="1">
        <v>4</v>
      </c>
      <c r="BJ38" s="1">
        <v>3</v>
      </c>
      <c r="BR38" s="1">
        <f t="shared" si="5"/>
        <v>52</v>
      </c>
      <c r="BT38" s="1">
        <f t="shared" si="1"/>
        <v>257</v>
      </c>
      <c r="BU38" s="1">
        <f t="shared" si="0"/>
        <v>55</v>
      </c>
      <c r="BW38" s="1">
        <f t="shared" si="6"/>
        <v>54</v>
      </c>
      <c r="BX38" s="1">
        <f t="shared" si="3"/>
        <v>418</v>
      </c>
      <c r="BY38" s="1">
        <f t="shared" si="4"/>
        <v>7825</v>
      </c>
    </row>
    <row r="39" spans="1:77" ht="12.75">
      <c r="A39" s="2">
        <v>43830</v>
      </c>
      <c r="F39" s="1">
        <v>1</v>
      </c>
      <c r="G39" s="1">
        <v>5</v>
      </c>
      <c r="K39" s="1">
        <v>8</v>
      </c>
      <c r="N39" s="1">
        <v>19</v>
      </c>
      <c r="O39" s="1">
        <v>149</v>
      </c>
      <c r="P39" s="1">
        <v>1</v>
      </c>
      <c r="Q39" s="1">
        <v>41</v>
      </c>
      <c r="S39" s="1">
        <v>100</v>
      </c>
      <c r="T39" s="1">
        <v>54</v>
      </c>
      <c r="Z39" s="1">
        <v>2</v>
      </c>
      <c r="AA39" s="1">
        <v>1</v>
      </c>
      <c r="AC39" s="1">
        <v>3</v>
      </c>
      <c r="AE39" s="1">
        <v>5</v>
      </c>
      <c r="AI39" s="1">
        <v>7</v>
      </c>
      <c r="AL39" s="1">
        <v>12</v>
      </c>
      <c r="AS39" s="1">
        <v>9</v>
      </c>
      <c r="AU39" s="1">
        <v>17</v>
      </c>
      <c r="AV39" s="1">
        <v>2</v>
      </c>
      <c r="AY39" s="1">
        <v>3</v>
      </c>
      <c r="BA39" s="1">
        <v>3</v>
      </c>
      <c r="BB39" s="1">
        <v>2</v>
      </c>
      <c r="BE39" s="1">
        <v>8</v>
      </c>
      <c r="BG39" s="1">
        <v>24</v>
      </c>
      <c r="BH39" s="1">
        <v>16</v>
      </c>
      <c r="BI39" s="1">
        <v>4</v>
      </c>
      <c r="BJ39" s="1">
        <v>3</v>
      </c>
      <c r="BR39" s="1">
        <f t="shared" si="5"/>
        <v>61</v>
      </c>
      <c r="BT39" s="1">
        <f t="shared" si="1"/>
        <v>262</v>
      </c>
      <c r="BU39" s="1">
        <f t="shared" si="0"/>
        <v>55</v>
      </c>
      <c r="BW39" s="1">
        <f aca="true" t="shared" si="7" ref="BW39:BW44">SUM(Z39:AW39)</f>
        <v>58</v>
      </c>
      <c r="BX39" s="1">
        <f t="shared" si="3"/>
        <v>436</v>
      </c>
      <c r="BY39" s="1">
        <f t="shared" si="4"/>
        <v>8775</v>
      </c>
    </row>
    <row r="40" spans="1:77" ht="12.75">
      <c r="A40" s="2">
        <v>43951</v>
      </c>
      <c r="F40" s="1">
        <v>1</v>
      </c>
      <c r="G40" s="1">
        <v>3</v>
      </c>
      <c r="K40" s="1">
        <v>8</v>
      </c>
      <c r="N40" s="1">
        <v>23</v>
      </c>
      <c r="O40" s="1">
        <v>141</v>
      </c>
      <c r="P40" s="1">
        <v>1</v>
      </c>
      <c r="Q40" s="1">
        <v>47</v>
      </c>
      <c r="S40" s="1">
        <v>113</v>
      </c>
      <c r="T40" s="1">
        <v>56</v>
      </c>
      <c r="Z40" s="1">
        <v>2</v>
      </c>
      <c r="AA40" s="1">
        <v>1</v>
      </c>
      <c r="AC40" s="1">
        <v>3</v>
      </c>
      <c r="AE40" s="1">
        <v>5</v>
      </c>
      <c r="AI40" s="1">
        <v>7</v>
      </c>
      <c r="AK40" s="1">
        <v>2</v>
      </c>
      <c r="AL40" s="1">
        <v>15</v>
      </c>
      <c r="AS40" s="1">
        <v>8</v>
      </c>
      <c r="AU40" s="1">
        <v>18</v>
      </c>
      <c r="AV40" s="1">
        <v>2</v>
      </c>
      <c r="AY40" s="1">
        <v>3</v>
      </c>
      <c r="BA40" s="1">
        <v>3</v>
      </c>
      <c r="BB40" s="1">
        <v>2</v>
      </c>
      <c r="BE40" s="1">
        <v>8</v>
      </c>
      <c r="BG40" s="1">
        <v>26</v>
      </c>
      <c r="BH40" s="1">
        <v>16</v>
      </c>
      <c r="BI40" s="1">
        <v>4</v>
      </c>
      <c r="BJ40" s="1">
        <v>3</v>
      </c>
      <c r="BR40" s="1">
        <f t="shared" si="5"/>
        <v>71</v>
      </c>
      <c r="BT40" s="1">
        <f t="shared" si="1"/>
        <v>265</v>
      </c>
      <c r="BU40" s="1">
        <f t="shared" si="0"/>
        <v>57</v>
      </c>
      <c r="BW40" s="1">
        <f t="shared" si="7"/>
        <v>63</v>
      </c>
      <c r="BX40" s="1">
        <f t="shared" si="3"/>
        <v>456</v>
      </c>
      <c r="BY40" s="1">
        <f t="shared" si="4"/>
        <v>9807</v>
      </c>
    </row>
    <row r="41" spans="1:77" ht="12.75">
      <c r="A41" s="2">
        <v>44074</v>
      </c>
      <c r="F41" s="1">
        <v>1</v>
      </c>
      <c r="G41" s="1">
        <v>5</v>
      </c>
      <c r="J41" s="1">
        <v>1</v>
      </c>
      <c r="K41" s="1">
        <v>6</v>
      </c>
      <c r="N41" s="1">
        <v>26</v>
      </c>
      <c r="O41" s="1">
        <v>136</v>
      </c>
      <c r="P41" s="1">
        <v>1</v>
      </c>
      <c r="Q41" s="1">
        <v>51</v>
      </c>
      <c r="S41" s="1">
        <v>120</v>
      </c>
      <c r="T41" s="1">
        <v>52</v>
      </c>
      <c r="Z41" s="1">
        <v>2</v>
      </c>
      <c r="AA41" s="1">
        <v>2</v>
      </c>
      <c r="AE41" s="1">
        <v>4</v>
      </c>
      <c r="AI41" s="1">
        <v>6</v>
      </c>
      <c r="AK41" s="1">
        <v>2</v>
      </c>
      <c r="AL41" s="1">
        <v>17</v>
      </c>
      <c r="AS41" s="1">
        <v>7</v>
      </c>
      <c r="AU41" s="1">
        <v>19</v>
      </c>
      <c r="AV41" s="1">
        <v>2</v>
      </c>
      <c r="AY41" s="1">
        <v>3</v>
      </c>
      <c r="BA41" s="1">
        <v>3</v>
      </c>
      <c r="BB41" s="1">
        <v>2</v>
      </c>
      <c r="BE41" s="1">
        <v>8</v>
      </c>
      <c r="BG41" s="1">
        <v>13</v>
      </c>
      <c r="BH41" s="1">
        <v>20</v>
      </c>
      <c r="BI41" s="1">
        <v>5</v>
      </c>
      <c r="BR41" s="1">
        <f t="shared" si="5"/>
        <v>79</v>
      </c>
      <c r="BT41" s="1">
        <f t="shared" si="1"/>
        <v>267</v>
      </c>
      <c r="BU41" s="1">
        <f t="shared" si="0"/>
        <v>53</v>
      </c>
      <c r="BW41" s="1">
        <f t="shared" si="7"/>
        <v>61</v>
      </c>
      <c r="BX41" s="1">
        <f t="shared" si="3"/>
        <v>460</v>
      </c>
      <c r="BY41" s="1">
        <f t="shared" si="4"/>
        <v>10623</v>
      </c>
    </row>
    <row r="42" spans="1:77" ht="12.75">
      <c r="A42" s="2">
        <v>44196</v>
      </c>
      <c r="F42" s="1">
        <v>1</v>
      </c>
      <c r="G42" s="1">
        <v>6</v>
      </c>
      <c r="J42" s="1">
        <v>1</v>
      </c>
      <c r="K42" s="1">
        <v>7</v>
      </c>
      <c r="N42" s="1">
        <v>27</v>
      </c>
      <c r="O42" s="1">
        <v>136</v>
      </c>
      <c r="P42" s="1">
        <v>1</v>
      </c>
      <c r="Q42" s="1">
        <v>60</v>
      </c>
      <c r="R42" s="1">
        <v>1</v>
      </c>
      <c r="S42" s="1">
        <v>124</v>
      </c>
      <c r="T42" s="1">
        <v>49</v>
      </c>
      <c r="Z42" s="1">
        <v>2</v>
      </c>
      <c r="AA42" s="1">
        <v>3</v>
      </c>
      <c r="AE42" s="1">
        <v>3</v>
      </c>
      <c r="AI42" s="1">
        <v>6</v>
      </c>
      <c r="AK42" s="1">
        <v>2</v>
      </c>
      <c r="AL42" s="1">
        <v>21</v>
      </c>
      <c r="AP42" s="1">
        <v>2</v>
      </c>
      <c r="AS42" s="1">
        <v>7</v>
      </c>
      <c r="AU42" s="1">
        <v>18</v>
      </c>
      <c r="AV42" s="1">
        <v>2</v>
      </c>
      <c r="AY42" s="1">
        <v>3</v>
      </c>
      <c r="BA42" s="1">
        <v>3</v>
      </c>
      <c r="BB42" s="1">
        <v>2</v>
      </c>
      <c r="BE42" s="1">
        <v>8</v>
      </c>
      <c r="BG42" s="1">
        <v>13</v>
      </c>
      <c r="BH42" s="1">
        <v>20</v>
      </c>
      <c r="BI42" s="1">
        <v>7</v>
      </c>
      <c r="BR42" s="1">
        <f t="shared" si="5"/>
        <v>89</v>
      </c>
      <c r="BS42" s="1">
        <f aca="true" t="shared" si="8" ref="BS42:BS47">R42</f>
        <v>1</v>
      </c>
      <c r="BT42" s="1">
        <f t="shared" si="1"/>
        <v>273</v>
      </c>
      <c r="BU42" s="1">
        <f t="shared" si="0"/>
        <v>50</v>
      </c>
      <c r="BW42" s="1">
        <f t="shared" si="7"/>
        <v>66</v>
      </c>
      <c r="BX42" s="1">
        <f t="shared" si="3"/>
        <v>479</v>
      </c>
      <c r="BY42" s="1">
        <f t="shared" si="4"/>
        <v>11720</v>
      </c>
    </row>
    <row r="43" spans="1:77" ht="12.75">
      <c r="A43" s="2">
        <v>44316</v>
      </c>
      <c r="F43" s="1">
        <v>1</v>
      </c>
      <c r="G43" s="1">
        <v>5</v>
      </c>
      <c r="J43" s="1">
        <v>1</v>
      </c>
      <c r="K43" s="1">
        <v>6</v>
      </c>
      <c r="N43" s="1">
        <v>29</v>
      </c>
      <c r="O43" s="1">
        <v>131</v>
      </c>
      <c r="P43" s="1">
        <v>1</v>
      </c>
      <c r="Q43" s="1">
        <v>61</v>
      </c>
      <c r="R43" s="1">
        <v>1</v>
      </c>
      <c r="S43" s="1">
        <v>135</v>
      </c>
      <c r="T43" s="1">
        <v>41</v>
      </c>
      <c r="Z43" s="1">
        <v>2</v>
      </c>
      <c r="AA43" s="1">
        <v>3</v>
      </c>
      <c r="AE43" s="1">
        <v>3</v>
      </c>
      <c r="AI43" s="1">
        <v>5</v>
      </c>
      <c r="AK43" s="1">
        <v>2</v>
      </c>
      <c r="AL43" s="1">
        <v>23</v>
      </c>
      <c r="AP43" s="1">
        <v>3</v>
      </c>
      <c r="AS43" s="1">
        <v>7</v>
      </c>
      <c r="AU43" s="1">
        <v>18</v>
      </c>
      <c r="AV43" s="1">
        <v>1</v>
      </c>
      <c r="AY43" s="1">
        <v>3</v>
      </c>
      <c r="BA43" s="1">
        <v>3</v>
      </c>
      <c r="BB43" s="1">
        <v>2</v>
      </c>
      <c r="BE43" s="1">
        <v>10</v>
      </c>
      <c r="BG43" s="1">
        <v>11</v>
      </c>
      <c r="BH43" s="1">
        <v>24</v>
      </c>
      <c r="BI43" s="1">
        <v>9</v>
      </c>
      <c r="BR43" s="1">
        <f t="shared" si="5"/>
        <v>92</v>
      </c>
      <c r="BS43" s="1">
        <f t="shared" si="8"/>
        <v>1</v>
      </c>
      <c r="BT43" s="1">
        <f t="shared" si="1"/>
        <v>277</v>
      </c>
      <c r="BU43" s="1">
        <f t="shared" si="0"/>
        <v>42</v>
      </c>
      <c r="BW43" s="1">
        <f t="shared" si="7"/>
        <v>67</v>
      </c>
      <c r="BX43" s="1">
        <f t="shared" si="3"/>
        <v>479</v>
      </c>
      <c r="BY43" s="1">
        <f t="shared" si="4"/>
        <v>12052</v>
      </c>
    </row>
    <row r="44" spans="1:77" ht="12.75">
      <c r="A44" s="2">
        <v>44439</v>
      </c>
      <c r="F44" s="1">
        <v>1</v>
      </c>
      <c r="G44" s="1">
        <v>4</v>
      </c>
      <c r="J44" s="1">
        <v>1</v>
      </c>
      <c r="K44" s="1">
        <v>7</v>
      </c>
      <c r="N44" s="1">
        <v>32</v>
      </c>
      <c r="O44" s="1">
        <v>121</v>
      </c>
      <c r="P44" s="1">
        <v>1</v>
      </c>
      <c r="Q44" s="1">
        <v>64</v>
      </c>
      <c r="R44" s="1">
        <v>1</v>
      </c>
      <c r="S44" s="1">
        <v>134</v>
      </c>
      <c r="T44" s="1">
        <v>38</v>
      </c>
      <c r="Z44" s="1">
        <v>2</v>
      </c>
      <c r="AA44" s="1">
        <v>3</v>
      </c>
      <c r="AE44" s="1">
        <v>3</v>
      </c>
      <c r="AI44" s="1">
        <v>5</v>
      </c>
      <c r="AK44" s="1">
        <v>2</v>
      </c>
      <c r="AL44" s="1">
        <v>24</v>
      </c>
      <c r="AP44" s="1">
        <v>3</v>
      </c>
      <c r="AS44" s="1">
        <v>7</v>
      </c>
      <c r="AU44" s="1">
        <v>16</v>
      </c>
      <c r="AV44" s="1">
        <v>1</v>
      </c>
      <c r="AY44" s="1">
        <v>3</v>
      </c>
      <c r="BA44" s="1">
        <v>3</v>
      </c>
      <c r="BB44" s="1">
        <v>2</v>
      </c>
      <c r="BE44" s="1">
        <v>10</v>
      </c>
      <c r="BG44" s="1">
        <v>11</v>
      </c>
      <c r="BH44" s="1">
        <v>24</v>
      </c>
      <c r="BI44" s="1">
        <v>9</v>
      </c>
      <c r="BR44" s="1">
        <f t="shared" si="5"/>
        <v>98</v>
      </c>
      <c r="BS44" s="1">
        <f t="shared" si="8"/>
        <v>1</v>
      </c>
      <c r="BT44" s="1">
        <f t="shared" si="1"/>
        <v>266</v>
      </c>
      <c r="BU44" s="1">
        <f t="shared" si="0"/>
        <v>39</v>
      </c>
      <c r="BW44" s="1">
        <f t="shared" si="7"/>
        <v>66</v>
      </c>
      <c r="BX44" s="1">
        <f t="shared" si="3"/>
        <v>470</v>
      </c>
      <c r="BY44" s="1">
        <f t="shared" si="4"/>
        <v>12539</v>
      </c>
    </row>
    <row r="45" spans="1:77" ht="12.75">
      <c r="A45" s="2">
        <v>44561</v>
      </c>
      <c r="F45" s="1">
        <v>1</v>
      </c>
      <c r="G45" s="1">
        <v>4</v>
      </c>
      <c r="J45" s="1">
        <v>1</v>
      </c>
      <c r="K45" s="1">
        <v>7</v>
      </c>
      <c r="N45" s="1">
        <v>38</v>
      </c>
      <c r="O45" s="1">
        <v>114</v>
      </c>
      <c r="P45" s="1">
        <v>1</v>
      </c>
      <c r="Q45" s="1">
        <v>70</v>
      </c>
      <c r="R45" s="1">
        <v>1</v>
      </c>
      <c r="S45" s="1">
        <v>138</v>
      </c>
      <c r="T45" s="1">
        <v>34</v>
      </c>
      <c r="Z45" s="1">
        <v>2</v>
      </c>
      <c r="AA45" s="1">
        <v>3</v>
      </c>
      <c r="AE45" s="1">
        <v>4</v>
      </c>
      <c r="AI45" s="1">
        <v>4</v>
      </c>
      <c r="AK45" s="1">
        <v>2</v>
      </c>
      <c r="AL45" s="1">
        <v>23</v>
      </c>
      <c r="AP45" s="1">
        <v>3</v>
      </c>
      <c r="AS45" s="1">
        <v>7</v>
      </c>
      <c r="AU45" s="1">
        <v>16</v>
      </c>
      <c r="AV45" s="1">
        <v>1</v>
      </c>
      <c r="AY45" s="1">
        <v>3</v>
      </c>
      <c r="BA45" s="1">
        <v>3</v>
      </c>
      <c r="BB45" s="1">
        <v>2</v>
      </c>
      <c r="BE45" s="1">
        <v>10</v>
      </c>
      <c r="BG45" s="1">
        <v>10</v>
      </c>
      <c r="BH45" s="1">
        <v>24</v>
      </c>
      <c r="BI45" s="1">
        <v>9</v>
      </c>
      <c r="BR45" s="1">
        <f t="shared" si="5"/>
        <v>110</v>
      </c>
      <c r="BS45" s="1">
        <f t="shared" si="8"/>
        <v>1</v>
      </c>
      <c r="BT45" s="1">
        <f t="shared" si="1"/>
        <v>263</v>
      </c>
      <c r="BU45" s="1">
        <f t="shared" si="0"/>
        <v>35</v>
      </c>
      <c r="BW45" s="1">
        <f aca="true" t="shared" si="9" ref="BW45:BW50">SUM(Z45:AW45)</f>
        <v>65</v>
      </c>
      <c r="BX45" s="1">
        <f t="shared" si="3"/>
        <v>474</v>
      </c>
      <c r="BY45" s="1">
        <f t="shared" si="4"/>
        <v>13705</v>
      </c>
    </row>
    <row r="46" spans="1:77" ht="12.75">
      <c r="A46" s="2">
        <v>44681</v>
      </c>
      <c r="F46" s="1">
        <v>1</v>
      </c>
      <c r="G46" s="1">
        <v>4</v>
      </c>
      <c r="J46" s="1">
        <v>1</v>
      </c>
      <c r="K46" s="1">
        <v>7</v>
      </c>
      <c r="N46" s="1">
        <v>43</v>
      </c>
      <c r="O46" s="1">
        <v>110</v>
      </c>
      <c r="Q46" s="1">
        <v>80</v>
      </c>
      <c r="R46" s="1">
        <v>1</v>
      </c>
      <c r="S46" s="1">
        <v>139</v>
      </c>
      <c r="T46" s="1">
        <v>31</v>
      </c>
      <c r="Z46" s="1">
        <v>2</v>
      </c>
      <c r="AA46" s="1">
        <v>3</v>
      </c>
      <c r="AE46" s="1">
        <v>4</v>
      </c>
      <c r="AI46" s="1">
        <v>4</v>
      </c>
      <c r="AK46" s="1">
        <v>2</v>
      </c>
      <c r="AL46" s="1">
        <v>22</v>
      </c>
      <c r="AM46" s="1">
        <v>5</v>
      </c>
      <c r="AP46" s="1">
        <v>3</v>
      </c>
      <c r="AS46" s="1">
        <v>7</v>
      </c>
      <c r="AU46" s="1">
        <v>17</v>
      </c>
      <c r="AX46" s="1">
        <v>1</v>
      </c>
      <c r="AY46" s="1">
        <v>2</v>
      </c>
      <c r="BA46" s="1">
        <v>3</v>
      </c>
      <c r="BB46" s="1">
        <v>2</v>
      </c>
      <c r="BC46" s="1">
        <v>1</v>
      </c>
      <c r="BD46" s="1">
        <v>15</v>
      </c>
      <c r="BE46" s="1">
        <v>12</v>
      </c>
      <c r="BG46" s="1">
        <v>9</v>
      </c>
      <c r="BH46" s="1">
        <v>40</v>
      </c>
      <c r="BI46" s="1">
        <v>14</v>
      </c>
      <c r="BR46" s="1">
        <f t="shared" si="5"/>
        <v>125</v>
      </c>
      <c r="BS46" s="1">
        <f t="shared" si="8"/>
        <v>1</v>
      </c>
      <c r="BT46" s="1">
        <f t="shared" si="1"/>
        <v>260</v>
      </c>
      <c r="BU46" s="1">
        <f t="shared" si="0"/>
        <v>31</v>
      </c>
      <c r="BW46" s="1">
        <f t="shared" si="9"/>
        <v>69</v>
      </c>
      <c r="BX46" s="1">
        <f t="shared" si="3"/>
        <v>486</v>
      </c>
      <c r="BY46" s="1">
        <f t="shared" si="4"/>
        <v>15171</v>
      </c>
    </row>
    <row r="47" spans="1:77" ht="12.75">
      <c r="A47" s="2">
        <v>44804</v>
      </c>
      <c r="F47" s="1">
        <v>1</v>
      </c>
      <c r="G47" s="1">
        <v>4</v>
      </c>
      <c r="J47" s="1">
        <v>1</v>
      </c>
      <c r="K47" s="1">
        <v>7</v>
      </c>
      <c r="M47" s="1">
        <v>2</v>
      </c>
      <c r="N47" s="1">
        <v>46</v>
      </c>
      <c r="O47" s="1">
        <v>114</v>
      </c>
      <c r="Q47" s="1">
        <v>86</v>
      </c>
      <c r="R47" s="1">
        <v>1</v>
      </c>
      <c r="S47" s="1">
        <v>134</v>
      </c>
      <c r="T47" s="1">
        <v>31</v>
      </c>
      <c r="Z47" s="1">
        <v>2</v>
      </c>
      <c r="AA47" s="1">
        <v>3</v>
      </c>
      <c r="AE47" s="1">
        <v>4</v>
      </c>
      <c r="AI47" s="1">
        <v>4</v>
      </c>
      <c r="AK47" s="1">
        <v>2</v>
      </c>
      <c r="AL47" s="1">
        <v>23</v>
      </c>
      <c r="AM47" s="1">
        <v>7</v>
      </c>
      <c r="AP47" s="1">
        <v>3</v>
      </c>
      <c r="AS47" s="1">
        <v>6</v>
      </c>
      <c r="AT47" s="1">
        <v>2</v>
      </c>
      <c r="AU47" s="1">
        <v>16</v>
      </c>
      <c r="AX47" s="1">
        <v>1</v>
      </c>
      <c r="AY47" s="1">
        <v>2</v>
      </c>
      <c r="BA47" s="1">
        <v>3</v>
      </c>
      <c r="BB47" s="1">
        <v>2</v>
      </c>
      <c r="BC47" s="1">
        <v>1</v>
      </c>
      <c r="BD47" s="1">
        <v>15</v>
      </c>
      <c r="BE47" s="1">
        <v>12</v>
      </c>
      <c r="BG47" s="1">
        <v>9</v>
      </c>
      <c r="BH47" s="1">
        <v>42</v>
      </c>
      <c r="BI47" s="1">
        <v>13</v>
      </c>
      <c r="BQ47" s="1">
        <f>B47+M47</f>
        <v>2</v>
      </c>
      <c r="BR47" s="1">
        <f>C47+F47+J47+N47+Q47</f>
        <v>134</v>
      </c>
      <c r="BS47" s="1">
        <f t="shared" si="8"/>
        <v>1</v>
      </c>
      <c r="BT47" s="1">
        <f>D47+G47+H47+K47+L47+O47+S47+V47+W47</f>
        <v>259</v>
      </c>
      <c r="BU47" s="1">
        <f t="shared" si="0"/>
        <v>31</v>
      </c>
      <c r="BW47" s="1">
        <f t="shared" si="9"/>
        <v>72</v>
      </c>
      <c r="BX47" s="1">
        <f>SUM(BQ47:BW47)</f>
        <v>499</v>
      </c>
      <c r="BY47" s="1">
        <f>BQ47*400+BR47*100+BS47*40+BT47*10+BU47</f>
        <v>16861</v>
      </c>
    </row>
    <row r="48" spans="1:77" ht="12.75">
      <c r="A48" s="2">
        <v>44926</v>
      </c>
      <c r="C48" s="1">
        <v>1</v>
      </c>
      <c r="D48" s="1">
        <v>4</v>
      </c>
      <c r="J48" s="1">
        <v>1</v>
      </c>
      <c r="K48" s="1">
        <v>7</v>
      </c>
      <c r="M48" s="1">
        <v>2</v>
      </c>
      <c r="N48" s="1">
        <v>47</v>
      </c>
      <c r="O48" s="1">
        <v>113</v>
      </c>
      <c r="Q48" s="1">
        <v>90</v>
      </c>
      <c r="R48" s="1">
        <v>1</v>
      </c>
      <c r="S48" s="1">
        <v>137</v>
      </c>
      <c r="T48" s="1">
        <v>29</v>
      </c>
      <c r="Z48" s="1">
        <v>2</v>
      </c>
      <c r="AA48" s="1">
        <v>3</v>
      </c>
      <c r="AE48" s="1">
        <v>4</v>
      </c>
      <c r="AI48" s="1">
        <v>3</v>
      </c>
      <c r="AK48" s="1">
        <v>2</v>
      </c>
      <c r="AL48" s="1">
        <v>23</v>
      </c>
      <c r="AM48" s="1">
        <v>12</v>
      </c>
      <c r="AP48" s="1">
        <v>3</v>
      </c>
      <c r="AQ48" s="1">
        <v>1</v>
      </c>
      <c r="AS48" s="1">
        <v>6</v>
      </c>
      <c r="AT48" s="1">
        <v>2</v>
      </c>
      <c r="AU48" s="1">
        <v>16</v>
      </c>
      <c r="AX48" s="1">
        <v>3</v>
      </c>
      <c r="BA48" s="1">
        <v>3</v>
      </c>
      <c r="BB48" s="1">
        <v>2</v>
      </c>
      <c r="BC48" s="1">
        <v>3</v>
      </c>
      <c r="BD48" s="1">
        <v>15</v>
      </c>
      <c r="BE48" s="1">
        <v>14</v>
      </c>
      <c r="BG48" s="1">
        <v>9</v>
      </c>
      <c r="BH48" s="1">
        <v>42</v>
      </c>
      <c r="BI48" s="1">
        <v>14</v>
      </c>
      <c r="BQ48" s="1">
        <f>B48+M48</f>
        <v>2</v>
      </c>
      <c r="BR48" s="1">
        <f>C48+F48+J48+N48+Q48</f>
        <v>139</v>
      </c>
      <c r="BS48" s="1">
        <f>R48</f>
        <v>1</v>
      </c>
      <c r="BT48" s="1">
        <f>D48+G48+H48+K48+L48+O48+S48+V48+W48</f>
        <v>261</v>
      </c>
      <c r="BU48" s="1">
        <f t="shared" si="0"/>
        <v>29</v>
      </c>
      <c r="BW48" s="1">
        <f t="shared" si="9"/>
        <v>77</v>
      </c>
      <c r="BX48" s="1">
        <f>SUM(BQ48:BW48)</f>
        <v>509</v>
      </c>
      <c r="BY48" s="1">
        <f>BQ48*400+BR48*100+BS48*40+BT48*10+BU48</f>
        <v>17379</v>
      </c>
    </row>
    <row r="49" spans="1:77" ht="12.75">
      <c r="A49" s="2">
        <v>45046</v>
      </c>
      <c r="C49" s="1">
        <v>1</v>
      </c>
      <c r="D49" s="1">
        <v>5</v>
      </c>
      <c r="E49" s="1">
        <v>2</v>
      </c>
      <c r="J49" s="1">
        <v>1</v>
      </c>
      <c r="K49" s="1">
        <v>7</v>
      </c>
      <c r="M49" s="1">
        <v>3</v>
      </c>
      <c r="N49" s="1">
        <v>49</v>
      </c>
      <c r="O49" s="1">
        <v>109</v>
      </c>
      <c r="Q49" s="1">
        <v>93</v>
      </c>
      <c r="R49" s="1">
        <v>1</v>
      </c>
      <c r="S49" s="1">
        <v>138</v>
      </c>
      <c r="T49" s="1">
        <v>25</v>
      </c>
      <c r="Z49" s="1">
        <v>2</v>
      </c>
      <c r="AA49" s="1">
        <v>3</v>
      </c>
      <c r="AE49" s="1">
        <v>3</v>
      </c>
      <c r="AI49" s="1">
        <v>3</v>
      </c>
      <c r="AK49" s="1">
        <v>2</v>
      </c>
      <c r="AL49" s="1">
        <v>23</v>
      </c>
      <c r="AM49" s="1">
        <v>17</v>
      </c>
      <c r="AP49" s="1">
        <v>3</v>
      </c>
      <c r="AQ49" s="1">
        <v>6</v>
      </c>
      <c r="AS49" s="1">
        <v>6</v>
      </c>
      <c r="AT49" s="1">
        <v>2</v>
      </c>
      <c r="AU49" s="1">
        <v>16</v>
      </c>
      <c r="AX49" s="1">
        <v>3</v>
      </c>
      <c r="BA49" s="1">
        <v>3</v>
      </c>
      <c r="BB49" s="1">
        <v>2</v>
      </c>
      <c r="BC49" s="1">
        <v>3</v>
      </c>
      <c r="BD49" s="1">
        <v>15</v>
      </c>
      <c r="BE49" s="1">
        <v>15</v>
      </c>
      <c r="BG49" s="1">
        <v>9</v>
      </c>
      <c r="BH49" s="1">
        <v>47</v>
      </c>
      <c r="BI49" s="1">
        <v>13</v>
      </c>
      <c r="BQ49" s="1">
        <f>B49+M49</f>
        <v>3</v>
      </c>
      <c r="BR49" s="1">
        <f>C49+F49+J49+N49+Q49</f>
        <v>144</v>
      </c>
      <c r="BS49" s="1">
        <f>R49</f>
        <v>1</v>
      </c>
      <c r="BT49" s="1">
        <f>D49+G49+H49+K49+L49+O49+S49+V49+W49</f>
        <v>259</v>
      </c>
      <c r="BU49" s="1">
        <f>E49+I49+P49+T49+U49+X49</f>
        <v>27</v>
      </c>
      <c r="BW49" s="1">
        <f t="shared" si="9"/>
        <v>86</v>
      </c>
      <c r="BX49" s="1">
        <f>SUM(BQ49:BW49)</f>
        <v>520</v>
      </c>
      <c r="BY49" s="1">
        <f>BQ49*400+BR49*100+BS49*40+BT49*10+BU49</f>
        <v>18257</v>
      </c>
    </row>
    <row r="50" spans="1:77" ht="12.75">
      <c r="A50" s="2">
        <v>45169</v>
      </c>
      <c r="C50" s="1">
        <v>1</v>
      </c>
      <c r="D50" s="1">
        <v>7</v>
      </c>
      <c r="E50" s="1">
        <v>2</v>
      </c>
      <c r="J50" s="1">
        <v>1</v>
      </c>
      <c r="K50" s="1">
        <v>7</v>
      </c>
      <c r="M50" s="1">
        <v>3</v>
      </c>
      <c r="N50" s="1">
        <v>54</v>
      </c>
      <c r="O50" s="1">
        <v>94</v>
      </c>
      <c r="Q50" s="1">
        <v>101</v>
      </c>
      <c r="R50" s="1">
        <v>1</v>
      </c>
      <c r="S50" s="1">
        <v>136</v>
      </c>
      <c r="T50" s="1">
        <v>25</v>
      </c>
      <c r="Z50" s="1">
        <v>2</v>
      </c>
      <c r="AA50" s="1">
        <v>4</v>
      </c>
      <c r="AE50" s="1">
        <v>2</v>
      </c>
      <c r="AI50" s="1">
        <v>3</v>
      </c>
      <c r="AK50" s="1">
        <v>2</v>
      </c>
      <c r="AL50" s="1">
        <v>23</v>
      </c>
      <c r="AM50" s="6">
        <v>17</v>
      </c>
      <c r="AP50" s="1">
        <v>3</v>
      </c>
      <c r="AQ50" s="1">
        <v>8</v>
      </c>
      <c r="AS50" s="1">
        <v>5</v>
      </c>
      <c r="AT50" s="1">
        <v>5</v>
      </c>
      <c r="AU50" s="1">
        <v>15</v>
      </c>
      <c r="AX50" s="1">
        <v>3</v>
      </c>
      <c r="BA50" s="1">
        <v>3</v>
      </c>
      <c r="BB50" s="1">
        <v>2</v>
      </c>
      <c r="BC50" s="1">
        <v>3</v>
      </c>
      <c r="BD50" s="1">
        <v>15</v>
      </c>
      <c r="BE50" s="1">
        <v>15</v>
      </c>
      <c r="BG50" s="1">
        <v>5</v>
      </c>
      <c r="BH50" s="1">
        <v>47</v>
      </c>
      <c r="BI50" s="1">
        <v>14</v>
      </c>
      <c r="BQ50" s="1">
        <f>B50+M50</f>
        <v>3</v>
      </c>
      <c r="BR50" s="1">
        <f>C50+F50+J50+N50+Q50</f>
        <v>157</v>
      </c>
      <c r="BS50" s="1">
        <f>R50</f>
        <v>1</v>
      </c>
      <c r="BT50" s="1">
        <f>D50+G50+H50+K50+L50+O50+S50+V50+W50</f>
        <v>244</v>
      </c>
      <c r="BU50" s="1">
        <f>E50+I50+P50+T50+U50+X50</f>
        <v>27</v>
      </c>
      <c r="BW50" s="1">
        <f t="shared" si="9"/>
        <v>89</v>
      </c>
      <c r="BX50" s="1">
        <f>SUM(BQ50:BW50)</f>
        <v>521</v>
      </c>
      <c r="BY50" s="1">
        <f>BQ50*400+BR50*100+BS50*40+BT50*10+BU50</f>
        <v>19407</v>
      </c>
    </row>
    <row r="51" spans="1:77" ht="12.75">
      <c r="A51" s="2">
        <v>45291</v>
      </c>
      <c r="C51" s="1">
        <v>3</v>
      </c>
      <c r="D51" s="1">
        <v>7</v>
      </c>
      <c r="E51" s="1">
        <v>2</v>
      </c>
      <c r="J51" s="1">
        <v>1</v>
      </c>
      <c r="K51" s="1">
        <v>7</v>
      </c>
      <c r="M51" s="1">
        <v>3</v>
      </c>
      <c r="N51" s="1">
        <v>55</v>
      </c>
      <c r="O51" s="1">
        <v>93</v>
      </c>
      <c r="Q51" s="1">
        <v>106</v>
      </c>
      <c r="R51" s="1">
        <v>1</v>
      </c>
      <c r="S51" s="1">
        <v>132</v>
      </c>
      <c r="T51" s="1">
        <v>24</v>
      </c>
      <c r="Z51" s="1">
        <v>2</v>
      </c>
      <c r="AA51" s="1">
        <v>4</v>
      </c>
      <c r="AE51" s="1">
        <v>2</v>
      </c>
      <c r="AI51" s="1">
        <v>3</v>
      </c>
      <c r="AK51" s="1">
        <v>2</v>
      </c>
      <c r="AL51" s="1">
        <v>24</v>
      </c>
      <c r="AM51" s="7">
        <v>21</v>
      </c>
      <c r="AP51" s="1">
        <v>3</v>
      </c>
      <c r="AQ51" s="1">
        <v>9</v>
      </c>
      <c r="AS51" s="1">
        <v>4</v>
      </c>
      <c r="AT51" s="1">
        <v>5</v>
      </c>
      <c r="AU51" s="1">
        <v>14</v>
      </c>
      <c r="AX51" s="1">
        <v>3</v>
      </c>
      <c r="BA51" s="1">
        <v>3</v>
      </c>
      <c r="BB51" s="1">
        <v>2</v>
      </c>
      <c r="BC51" s="1">
        <v>3</v>
      </c>
      <c r="BD51" s="1">
        <v>15</v>
      </c>
      <c r="BE51" s="1">
        <v>15</v>
      </c>
      <c r="BG51" s="1">
        <v>5</v>
      </c>
      <c r="BH51" s="1">
        <v>47</v>
      </c>
      <c r="BI51" s="1">
        <v>15</v>
      </c>
      <c r="BQ51" s="1">
        <f>B51+M51</f>
        <v>3</v>
      </c>
      <c r="BR51" s="1">
        <f>C51+F51+J51+N51+Q51</f>
        <v>165</v>
      </c>
      <c r="BS51" s="1">
        <f>R51</f>
        <v>1</v>
      </c>
      <c r="BT51" s="1">
        <f>D51+G51+H51+K51+L51+O51+S51+V51+W51</f>
        <v>239</v>
      </c>
      <c r="BU51" s="1">
        <f>E51+I51+P51+T51+U51+X51</f>
        <v>26</v>
      </c>
      <c r="BW51" s="1">
        <f>SUM(Z51:AW51)</f>
        <v>93</v>
      </c>
      <c r="BX51" s="1">
        <f>SUM(BQ51:BW51)</f>
        <v>527</v>
      </c>
      <c r="BY51" s="1">
        <f>BQ51*400+BR51*100+BS51*40+BT51*10+BU51</f>
        <v>20156</v>
      </c>
    </row>
    <row r="52" ht="12.75">
      <c r="AM52" s="6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 Caputo</cp:lastModifiedBy>
  <cp:lastPrinted>2011-05-28T22:54:02Z</cp:lastPrinted>
  <dcterms:created xsi:type="dcterms:W3CDTF">2011-05-25T20:40:50Z</dcterms:created>
  <dcterms:modified xsi:type="dcterms:W3CDTF">2024-01-02T22:57:12Z</dcterms:modified>
  <cp:category/>
  <cp:version/>
  <cp:contentType/>
  <cp:contentStatus/>
</cp:coreProperties>
</file>